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855"/>
  </bookViews>
  <sheets>
    <sheet name="Lista Giocatori" sheetId="1" r:id="rId1"/>
    <sheet name="Rosa e Controlli" sheetId="4" r:id="rId2"/>
  </sheets>
  <definedNames>
    <definedName name="_xlnm._FilterDatabase" localSheetId="0" hidden="1">'Lista Giocatori'!$A$8:$Z$1008</definedName>
    <definedName name="INTERVAL">'Lista Giocatori'!$B$9:$G$1008</definedName>
  </definedNames>
  <calcPr calcId="145621" iterateDelta="1E-4" concurrentCalc="0"/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7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N769" i="1"/>
  <c r="O769" i="1"/>
  <c r="P769" i="1"/>
  <c r="Q769" i="1"/>
  <c r="R769" i="1"/>
  <c r="S769" i="1"/>
  <c r="T769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7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L11" i="1"/>
  <c r="L94" i="1"/>
  <c r="L10" i="1"/>
  <c r="L96" i="1"/>
  <c r="L12" i="1"/>
  <c r="L95" i="1"/>
  <c r="D4" i="4"/>
  <c r="E4" i="4"/>
  <c r="F4" i="4"/>
  <c r="G4" i="4"/>
  <c r="H4" i="4"/>
  <c r="D5" i="4"/>
  <c r="E5" i="4"/>
  <c r="F5" i="4"/>
  <c r="G5" i="4"/>
  <c r="H5" i="4"/>
  <c r="D6" i="4"/>
  <c r="E6" i="4"/>
  <c r="F6" i="4"/>
  <c r="G6" i="4"/>
  <c r="H6" i="4"/>
  <c r="D7" i="4"/>
  <c r="E7" i="4"/>
  <c r="F7" i="4"/>
  <c r="G7" i="4"/>
  <c r="H7" i="4"/>
  <c r="D8" i="4"/>
  <c r="E8" i="4"/>
  <c r="F8" i="4"/>
  <c r="G8" i="4"/>
  <c r="H8" i="4"/>
  <c r="D9" i="4"/>
  <c r="E9" i="4"/>
  <c r="F9" i="4"/>
  <c r="G9" i="4"/>
  <c r="H9" i="4"/>
  <c r="D10" i="4"/>
  <c r="E10" i="4"/>
  <c r="F10" i="4"/>
  <c r="G10" i="4"/>
  <c r="H10" i="4"/>
  <c r="D11" i="4"/>
  <c r="E11" i="4"/>
  <c r="F11" i="4"/>
  <c r="G11" i="4"/>
  <c r="H11" i="4"/>
  <c r="D12" i="4"/>
  <c r="E12" i="4"/>
  <c r="F12" i="4"/>
  <c r="G12" i="4"/>
  <c r="H12" i="4"/>
  <c r="D13" i="4"/>
  <c r="E13" i="4"/>
  <c r="F13" i="4"/>
  <c r="G13" i="4"/>
  <c r="H13" i="4"/>
  <c r="D14" i="4"/>
  <c r="E14" i="4"/>
  <c r="F14" i="4"/>
  <c r="G14" i="4"/>
  <c r="H14" i="4"/>
  <c r="D15" i="4"/>
  <c r="E15" i="4"/>
  <c r="F15" i="4"/>
  <c r="G15" i="4"/>
  <c r="H15" i="4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D21" i="4"/>
  <c r="E21" i="4"/>
  <c r="F21" i="4"/>
  <c r="G21" i="4"/>
  <c r="H21" i="4"/>
  <c r="D22" i="4"/>
  <c r="E22" i="4"/>
  <c r="F22" i="4"/>
  <c r="G22" i="4"/>
  <c r="H22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G25" i="4"/>
  <c r="H25" i="4"/>
  <c r="H3" i="4"/>
  <c r="G3" i="4"/>
  <c r="F3" i="4"/>
  <c r="E3" i="4"/>
  <c r="D3" i="4"/>
  <c r="A417" i="1"/>
  <c r="A396" i="1"/>
  <c r="A423" i="1"/>
  <c r="A402" i="1"/>
  <c r="A409" i="1"/>
  <c r="A398" i="1"/>
  <c r="A434" i="1"/>
  <c r="A424" i="1"/>
  <c r="A439" i="1"/>
  <c r="A451" i="1"/>
  <c r="A428" i="1"/>
  <c r="A431" i="1"/>
  <c r="A445" i="1"/>
  <c r="A430" i="1"/>
  <c r="A438" i="1"/>
  <c r="A446" i="1"/>
  <c r="A433" i="1"/>
  <c r="A442" i="1"/>
  <c r="A435" i="1"/>
  <c r="A456" i="1"/>
  <c r="A450" i="1"/>
  <c r="A453" i="1"/>
  <c r="A454" i="1"/>
  <c r="A426" i="1"/>
  <c r="A449" i="1"/>
  <c r="A427" i="1"/>
  <c r="A452" i="1"/>
  <c r="A429" i="1"/>
  <c r="A437" i="1"/>
  <c r="A457" i="1"/>
  <c r="A425" i="1"/>
  <c r="A443" i="1"/>
  <c r="A432" i="1"/>
  <c r="A458" i="1"/>
  <c r="A444" i="1"/>
  <c r="A440" i="1"/>
  <c r="A447" i="1"/>
  <c r="A448" i="1"/>
  <c r="A436" i="1"/>
  <c r="A455" i="1"/>
  <c r="A441" i="1"/>
  <c r="A462" i="1"/>
  <c r="A474" i="1"/>
  <c r="A475" i="1"/>
  <c r="A467" i="1"/>
  <c r="A463" i="1"/>
  <c r="A476" i="1"/>
  <c r="A468" i="1"/>
  <c r="A479" i="1"/>
  <c r="A482" i="1"/>
  <c r="A461" i="1"/>
  <c r="A470" i="1"/>
  <c r="A460" i="1"/>
  <c r="A469" i="1"/>
  <c r="A481" i="1"/>
  <c r="A466" i="1"/>
  <c r="A471" i="1"/>
  <c r="A465" i="1"/>
  <c r="A464" i="1"/>
  <c r="A477" i="1"/>
  <c r="A459" i="1"/>
  <c r="A480" i="1"/>
  <c r="A483" i="1"/>
  <c r="A472" i="1"/>
  <c r="A473" i="1"/>
  <c r="A478" i="1"/>
  <c r="A493" i="1"/>
  <c r="A484" i="1"/>
  <c r="A486" i="1"/>
  <c r="A491" i="1"/>
  <c r="A485" i="1"/>
  <c r="A489" i="1"/>
  <c r="A492" i="1"/>
  <c r="A490" i="1"/>
  <c r="A494" i="1"/>
  <c r="A488" i="1"/>
  <c r="A495" i="1"/>
  <c r="A496" i="1"/>
  <c r="A497" i="1"/>
  <c r="A498" i="1"/>
  <c r="A501" i="1"/>
  <c r="A502" i="1"/>
  <c r="A504" i="1"/>
  <c r="A503" i="1"/>
  <c r="A505" i="1"/>
  <c r="A507" i="1"/>
  <c r="A506" i="1"/>
  <c r="A511" i="1"/>
  <c r="A509" i="1"/>
  <c r="A510" i="1"/>
  <c r="A512" i="1"/>
  <c r="A513" i="1"/>
  <c r="A514" i="1"/>
  <c r="A515" i="1"/>
  <c r="A516" i="1"/>
  <c r="A519" i="1"/>
  <c r="A520" i="1"/>
  <c r="A517" i="1"/>
  <c r="A518" i="1"/>
  <c r="A526" i="1"/>
  <c r="A523" i="1"/>
  <c r="A521" i="1"/>
  <c r="A522" i="1"/>
  <c r="A524" i="1"/>
  <c r="A525" i="1"/>
  <c r="A527" i="1"/>
  <c r="A528" i="1"/>
  <c r="A530" i="1"/>
  <c r="A536" i="1"/>
  <c r="A532" i="1"/>
  <c r="A531" i="1"/>
  <c r="A537" i="1"/>
  <c r="A533" i="1"/>
  <c r="A534" i="1"/>
  <c r="A535" i="1"/>
  <c r="A538" i="1"/>
  <c r="A540" i="1"/>
  <c r="A544" i="1"/>
  <c r="A539" i="1"/>
  <c r="A543" i="1"/>
  <c r="A542" i="1"/>
  <c r="A545" i="1"/>
  <c r="A541" i="1"/>
  <c r="A557" i="1"/>
  <c r="A550" i="1"/>
  <c r="A547" i="1"/>
  <c r="A552" i="1"/>
  <c r="A553" i="1"/>
  <c r="A555" i="1"/>
  <c r="A551" i="1"/>
  <c r="A548" i="1"/>
  <c r="A554" i="1"/>
  <c r="A546" i="1"/>
  <c r="A549" i="1"/>
  <c r="A558" i="1"/>
  <c r="A556" i="1"/>
  <c r="A563" i="1"/>
  <c r="A559" i="1"/>
  <c r="A562" i="1"/>
  <c r="A564" i="1"/>
  <c r="A560" i="1"/>
  <c r="A561" i="1"/>
  <c r="A569" i="1"/>
  <c r="A568" i="1"/>
  <c r="A567" i="1"/>
  <c r="A566" i="1"/>
  <c r="A572" i="1"/>
  <c r="A573" i="1"/>
  <c r="A571" i="1"/>
  <c r="A570" i="1"/>
  <c r="A578" i="1"/>
  <c r="A574" i="1"/>
  <c r="A576" i="1"/>
  <c r="A577" i="1"/>
  <c r="A579" i="1"/>
  <c r="A575" i="1"/>
  <c r="A581" i="1"/>
  <c r="A585" i="1"/>
  <c r="A583" i="1"/>
  <c r="A582" i="1"/>
  <c r="A580" i="1"/>
  <c r="A598" i="1"/>
  <c r="A592" i="1"/>
  <c r="A589" i="1"/>
  <c r="A588" i="1"/>
  <c r="A596" i="1"/>
  <c r="A590" i="1"/>
  <c r="A587" i="1"/>
  <c r="A593" i="1"/>
  <c r="A595" i="1"/>
  <c r="A597" i="1"/>
  <c r="A586" i="1"/>
  <c r="A599" i="1"/>
  <c r="A601" i="1"/>
  <c r="A605" i="1"/>
  <c r="A600" i="1"/>
  <c r="A602" i="1"/>
  <c r="A603" i="1"/>
  <c r="A604" i="1"/>
  <c r="A606" i="1"/>
  <c r="A608" i="1"/>
  <c r="A611" i="1"/>
  <c r="A607" i="1"/>
  <c r="A609" i="1"/>
  <c r="A612" i="1"/>
  <c r="A617" i="1"/>
  <c r="A613" i="1"/>
  <c r="A616" i="1"/>
  <c r="A615" i="1"/>
  <c r="A614" i="1"/>
  <c r="A620" i="1"/>
  <c r="A619" i="1"/>
  <c r="A622" i="1"/>
  <c r="A618" i="1"/>
  <c r="A621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B31" i="4"/>
  <c r="N12" i="1"/>
  <c r="T12" i="1"/>
  <c r="J9" i="1"/>
  <c r="M9" i="1"/>
  <c r="N9" i="1"/>
  <c r="P9" i="1"/>
  <c r="T9" i="1"/>
  <c r="N10" i="1"/>
  <c r="T10" i="1"/>
  <c r="N14" i="1"/>
  <c r="O14" i="1"/>
  <c r="T14" i="1"/>
  <c r="N13" i="1"/>
  <c r="R13" i="1"/>
  <c r="T13" i="1"/>
  <c r="N19" i="1"/>
  <c r="O19" i="1"/>
  <c r="T19" i="1"/>
  <c r="N15" i="1"/>
  <c r="R15" i="1"/>
  <c r="T15" i="1"/>
  <c r="N17" i="1"/>
  <c r="P17" i="1"/>
  <c r="T17" i="1"/>
  <c r="N16" i="1"/>
  <c r="T16" i="1"/>
  <c r="N18" i="1"/>
  <c r="O18" i="1"/>
  <c r="T18" i="1"/>
  <c r="N20" i="1"/>
  <c r="T20" i="1"/>
  <c r="N21" i="1"/>
  <c r="Q21" i="1"/>
  <c r="T21" i="1"/>
  <c r="N22" i="1"/>
  <c r="R22" i="1"/>
  <c r="T22" i="1"/>
  <c r="N23" i="1"/>
  <c r="P23" i="1"/>
  <c r="T23" i="1"/>
  <c r="N24" i="1"/>
  <c r="R24" i="1"/>
  <c r="T24" i="1"/>
  <c r="N25" i="1"/>
  <c r="P25" i="1"/>
  <c r="T25" i="1"/>
  <c r="N29" i="1"/>
  <c r="T29" i="1"/>
  <c r="N30" i="1"/>
  <c r="O30" i="1"/>
  <c r="T30" i="1"/>
  <c r="N28" i="1"/>
  <c r="T28" i="1"/>
  <c r="N26" i="1"/>
  <c r="P26" i="1"/>
  <c r="T26" i="1"/>
  <c r="N27" i="1"/>
  <c r="R27" i="1"/>
  <c r="T27" i="1"/>
  <c r="N33" i="1"/>
  <c r="O33" i="1"/>
  <c r="T33" i="1"/>
  <c r="N32" i="1"/>
  <c r="R32" i="1"/>
  <c r="T32" i="1"/>
  <c r="N35" i="1"/>
  <c r="P35" i="1"/>
  <c r="T35" i="1"/>
  <c r="N34" i="1"/>
  <c r="R34" i="1"/>
  <c r="T34" i="1"/>
  <c r="N31" i="1"/>
  <c r="P31" i="1"/>
  <c r="T31" i="1"/>
  <c r="N36" i="1"/>
  <c r="T36" i="1"/>
  <c r="N37" i="1"/>
  <c r="P37" i="1"/>
  <c r="T37" i="1"/>
  <c r="N38" i="1"/>
  <c r="R38" i="1"/>
  <c r="T38" i="1"/>
  <c r="N40" i="1"/>
  <c r="P40" i="1"/>
  <c r="T40" i="1"/>
  <c r="N39" i="1"/>
  <c r="R39" i="1"/>
  <c r="T39" i="1"/>
  <c r="N44" i="1"/>
  <c r="R44" i="1"/>
  <c r="T44" i="1"/>
  <c r="N42" i="1"/>
  <c r="R42" i="1"/>
  <c r="T42" i="1"/>
  <c r="N43" i="1"/>
  <c r="O43" i="1"/>
  <c r="T43" i="1"/>
  <c r="N41" i="1"/>
  <c r="T41" i="1"/>
  <c r="N59" i="1"/>
  <c r="P59" i="1"/>
  <c r="T59" i="1"/>
  <c r="N45" i="1"/>
  <c r="R45" i="1"/>
  <c r="T45" i="1"/>
  <c r="N47" i="1"/>
  <c r="O47" i="1"/>
  <c r="T47" i="1"/>
  <c r="N52" i="1"/>
  <c r="R52" i="1"/>
  <c r="T52" i="1"/>
  <c r="N51" i="1"/>
  <c r="P51" i="1"/>
  <c r="T51" i="1"/>
  <c r="N62" i="1"/>
  <c r="R62" i="1"/>
  <c r="T62" i="1"/>
  <c r="N56" i="1"/>
  <c r="P56" i="1"/>
  <c r="T56" i="1"/>
  <c r="N61" i="1"/>
  <c r="T61" i="1"/>
  <c r="N60" i="1"/>
  <c r="P60" i="1"/>
  <c r="T60" i="1"/>
  <c r="N53" i="1"/>
  <c r="R53" i="1"/>
  <c r="T53" i="1"/>
  <c r="N54" i="1"/>
  <c r="Q54" i="1"/>
  <c r="T54" i="1"/>
  <c r="N49" i="1"/>
  <c r="T49" i="1"/>
  <c r="N58" i="1"/>
  <c r="Q58" i="1"/>
  <c r="T58" i="1"/>
  <c r="N46" i="1"/>
  <c r="R46" i="1"/>
  <c r="T46" i="1"/>
  <c r="N55" i="1"/>
  <c r="Q55" i="1"/>
  <c r="T55" i="1"/>
  <c r="N50" i="1"/>
  <c r="T50" i="1"/>
  <c r="N57" i="1"/>
  <c r="Q57" i="1"/>
  <c r="T57" i="1"/>
  <c r="N48" i="1"/>
  <c r="R48" i="1"/>
  <c r="T48" i="1"/>
  <c r="N64" i="1"/>
  <c r="Q64" i="1"/>
  <c r="T64" i="1"/>
  <c r="N63" i="1"/>
  <c r="T63" i="1"/>
  <c r="N66" i="1"/>
  <c r="Q66" i="1"/>
  <c r="T66" i="1"/>
  <c r="N65" i="1"/>
  <c r="R65" i="1"/>
  <c r="T65" i="1"/>
  <c r="N70" i="1"/>
  <c r="Q70" i="1"/>
  <c r="T70" i="1"/>
  <c r="N71" i="1"/>
  <c r="T71" i="1"/>
  <c r="N67" i="1"/>
  <c r="Q67" i="1"/>
  <c r="T67" i="1"/>
  <c r="N68" i="1"/>
  <c r="R68" i="1"/>
  <c r="T68" i="1"/>
  <c r="N69" i="1"/>
  <c r="Q69" i="1"/>
  <c r="T69" i="1"/>
  <c r="N72" i="1"/>
  <c r="T72" i="1"/>
  <c r="N73" i="1"/>
  <c r="Q73" i="1"/>
  <c r="T73" i="1"/>
  <c r="N75" i="1"/>
  <c r="R75" i="1"/>
  <c r="T75" i="1"/>
  <c r="N74" i="1"/>
  <c r="Q74" i="1"/>
  <c r="T74" i="1"/>
  <c r="N76" i="1"/>
  <c r="T76" i="1"/>
  <c r="N77" i="1"/>
  <c r="Q77" i="1"/>
  <c r="T77" i="1"/>
  <c r="N79" i="1"/>
  <c r="R79" i="1"/>
  <c r="T79" i="1"/>
  <c r="N78" i="1"/>
  <c r="Q78" i="1"/>
  <c r="T78" i="1"/>
  <c r="N81" i="1"/>
  <c r="T81" i="1"/>
  <c r="N80" i="1"/>
  <c r="Q80" i="1"/>
  <c r="T80" i="1"/>
  <c r="N82" i="1"/>
  <c r="R82" i="1"/>
  <c r="T82" i="1"/>
  <c r="N84" i="1"/>
  <c r="Q84" i="1"/>
  <c r="T84" i="1"/>
  <c r="N83" i="1"/>
  <c r="T83" i="1"/>
  <c r="N86" i="1"/>
  <c r="Q86" i="1"/>
  <c r="T86" i="1"/>
  <c r="N85" i="1"/>
  <c r="R85" i="1"/>
  <c r="T85" i="1"/>
  <c r="N87" i="1"/>
  <c r="Q87" i="1"/>
  <c r="T87" i="1"/>
  <c r="N88" i="1"/>
  <c r="T88" i="1"/>
  <c r="N97" i="1"/>
  <c r="Q97" i="1"/>
  <c r="T97" i="1"/>
  <c r="N92" i="1"/>
  <c r="R92" i="1"/>
  <c r="T92" i="1"/>
  <c r="N89" i="1"/>
  <c r="Q89" i="1"/>
  <c r="T89" i="1"/>
  <c r="N96" i="1"/>
  <c r="T96" i="1"/>
  <c r="N98" i="1"/>
  <c r="T98" i="1"/>
  <c r="N90" i="1"/>
  <c r="R90" i="1"/>
  <c r="T90" i="1"/>
  <c r="N95" i="1"/>
  <c r="T95" i="1"/>
  <c r="N94" i="1"/>
  <c r="T94" i="1"/>
  <c r="N93" i="1"/>
  <c r="T93" i="1"/>
  <c r="N91" i="1"/>
  <c r="O91" i="1"/>
  <c r="T91" i="1"/>
  <c r="N100" i="1"/>
  <c r="T100" i="1"/>
  <c r="N109" i="1"/>
  <c r="T109" i="1"/>
  <c r="N103" i="1"/>
  <c r="T103" i="1"/>
  <c r="N101" i="1"/>
  <c r="O101" i="1"/>
  <c r="T101" i="1"/>
  <c r="N99" i="1"/>
  <c r="T99" i="1"/>
  <c r="N108" i="1"/>
  <c r="O108" i="1"/>
  <c r="T108" i="1"/>
  <c r="N106" i="1"/>
  <c r="Q106" i="1"/>
  <c r="T106" i="1"/>
  <c r="N107" i="1"/>
  <c r="O107" i="1"/>
  <c r="T107" i="1"/>
  <c r="N105" i="1"/>
  <c r="Q105" i="1"/>
  <c r="T105" i="1"/>
  <c r="N102" i="1"/>
  <c r="T102" i="1"/>
  <c r="N104" i="1"/>
  <c r="T104" i="1"/>
  <c r="N120" i="1"/>
  <c r="O120" i="1"/>
  <c r="T120" i="1"/>
  <c r="N116" i="1"/>
  <c r="Q116" i="1"/>
  <c r="T116" i="1"/>
  <c r="N124" i="1"/>
  <c r="O124" i="1"/>
  <c r="T124" i="1"/>
  <c r="N111" i="1"/>
  <c r="Q111" i="1"/>
  <c r="T111" i="1"/>
  <c r="N113" i="1"/>
  <c r="O113" i="1"/>
  <c r="T113" i="1"/>
  <c r="N123" i="1"/>
  <c r="Q123" i="1"/>
  <c r="T123" i="1"/>
  <c r="N119" i="1"/>
  <c r="T119" i="1"/>
  <c r="N122" i="1"/>
  <c r="T122" i="1"/>
  <c r="N129" i="1"/>
  <c r="O129" i="1"/>
  <c r="T129" i="1"/>
  <c r="N132" i="1"/>
  <c r="Q132" i="1"/>
  <c r="T132" i="1"/>
  <c r="N117" i="1"/>
  <c r="O117" i="1"/>
  <c r="T117" i="1"/>
  <c r="N125" i="1"/>
  <c r="Q125" i="1"/>
  <c r="T125" i="1"/>
  <c r="N110" i="1"/>
  <c r="Q110" i="1"/>
  <c r="T110" i="1"/>
  <c r="N112" i="1"/>
  <c r="O112" i="1"/>
  <c r="T112" i="1"/>
  <c r="N130" i="1"/>
  <c r="Q130" i="1"/>
  <c r="T130" i="1"/>
  <c r="N121" i="1"/>
  <c r="O121" i="1"/>
  <c r="T121" i="1"/>
  <c r="N127" i="1"/>
  <c r="Q127" i="1"/>
  <c r="T127" i="1"/>
  <c r="N118" i="1"/>
  <c r="O118" i="1"/>
  <c r="T118" i="1"/>
  <c r="N115" i="1"/>
  <c r="Q115" i="1"/>
  <c r="T115" i="1"/>
  <c r="N131" i="1"/>
  <c r="O131" i="1"/>
  <c r="T131" i="1"/>
  <c r="N114" i="1"/>
  <c r="Q114" i="1"/>
  <c r="T114" i="1"/>
  <c r="N128" i="1"/>
  <c r="O128" i="1"/>
  <c r="T128" i="1"/>
  <c r="N135" i="1"/>
  <c r="Q135" i="1"/>
  <c r="T135" i="1"/>
  <c r="N133" i="1"/>
  <c r="O133" i="1"/>
  <c r="T133" i="1"/>
  <c r="N134" i="1"/>
  <c r="Q134" i="1"/>
  <c r="T134" i="1"/>
  <c r="N126" i="1"/>
  <c r="O126" i="1"/>
  <c r="T126" i="1"/>
  <c r="N150" i="1"/>
  <c r="Q150" i="1"/>
  <c r="T150" i="1"/>
  <c r="N140" i="1"/>
  <c r="O140" i="1"/>
  <c r="T140" i="1"/>
  <c r="N160" i="1"/>
  <c r="Q160" i="1"/>
  <c r="T160" i="1"/>
  <c r="N154" i="1"/>
  <c r="O154" i="1"/>
  <c r="T154" i="1"/>
  <c r="N143" i="1"/>
  <c r="Q143" i="1"/>
  <c r="T143" i="1"/>
  <c r="N137" i="1"/>
  <c r="O137" i="1"/>
  <c r="T137" i="1"/>
  <c r="N158" i="1"/>
  <c r="Q158" i="1"/>
  <c r="T158" i="1"/>
  <c r="N161" i="1"/>
  <c r="O161" i="1"/>
  <c r="T161" i="1"/>
  <c r="N136" i="1"/>
  <c r="Q136" i="1"/>
  <c r="T136" i="1"/>
  <c r="N145" i="1"/>
  <c r="O145" i="1"/>
  <c r="T145" i="1"/>
  <c r="N166" i="1"/>
  <c r="Q166" i="1"/>
  <c r="T166" i="1"/>
  <c r="N149" i="1"/>
  <c r="O149" i="1"/>
  <c r="T149" i="1"/>
  <c r="N138" i="1"/>
  <c r="Q138" i="1"/>
  <c r="T138" i="1"/>
  <c r="N142" i="1"/>
  <c r="O142" i="1"/>
  <c r="T142" i="1"/>
  <c r="N141" i="1"/>
  <c r="Q141" i="1"/>
  <c r="T141" i="1"/>
  <c r="N162" i="1"/>
  <c r="O162" i="1"/>
  <c r="T162" i="1"/>
  <c r="N144" i="1"/>
  <c r="Q144" i="1"/>
  <c r="T144" i="1"/>
  <c r="N148" i="1"/>
  <c r="O148" i="1"/>
  <c r="T148" i="1"/>
  <c r="N156" i="1"/>
  <c r="Q156" i="1"/>
  <c r="T156" i="1"/>
  <c r="N159" i="1"/>
  <c r="O159" i="1"/>
  <c r="T159" i="1"/>
  <c r="N167" i="1"/>
  <c r="Q167" i="1"/>
  <c r="T167" i="1"/>
  <c r="N146" i="1"/>
  <c r="O146" i="1"/>
  <c r="T146" i="1"/>
  <c r="N152" i="1"/>
  <c r="Q152" i="1"/>
  <c r="T152" i="1"/>
  <c r="N163" i="1"/>
  <c r="O163" i="1"/>
  <c r="T163" i="1"/>
  <c r="N165" i="1"/>
  <c r="Q165" i="1"/>
  <c r="T165" i="1"/>
  <c r="N147" i="1"/>
  <c r="O147" i="1"/>
  <c r="T147" i="1"/>
  <c r="N157" i="1"/>
  <c r="Q157" i="1"/>
  <c r="T157" i="1"/>
  <c r="N151" i="1"/>
  <c r="O151" i="1"/>
  <c r="T151" i="1"/>
  <c r="N153" i="1"/>
  <c r="O153" i="1"/>
  <c r="T153" i="1"/>
  <c r="N139" i="1"/>
  <c r="O139" i="1"/>
  <c r="T139" i="1"/>
  <c r="N164" i="1"/>
  <c r="O164" i="1"/>
  <c r="T164" i="1"/>
  <c r="N155" i="1"/>
  <c r="O155" i="1"/>
  <c r="T155" i="1"/>
  <c r="N202" i="1"/>
  <c r="O202" i="1"/>
  <c r="T202" i="1"/>
  <c r="N171" i="1"/>
  <c r="O171" i="1"/>
  <c r="T171" i="1"/>
  <c r="N189" i="1"/>
  <c r="O189" i="1"/>
  <c r="T189" i="1"/>
  <c r="N190" i="1"/>
  <c r="O190" i="1"/>
  <c r="T190" i="1"/>
  <c r="N187" i="1"/>
  <c r="Q187" i="1"/>
  <c r="T187" i="1"/>
  <c r="N191" i="1"/>
  <c r="O191" i="1"/>
  <c r="T191" i="1"/>
  <c r="N177" i="1"/>
  <c r="Q177" i="1"/>
  <c r="T177" i="1"/>
  <c r="N198" i="1"/>
  <c r="T198" i="1"/>
  <c r="N205" i="1"/>
  <c r="T205" i="1"/>
  <c r="N193" i="1"/>
  <c r="O193" i="1"/>
  <c r="T193" i="1"/>
  <c r="N175" i="1"/>
  <c r="Q175" i="1"/>
  <c r="T175" i="1"/>
  <c r="N192" i="1"/>
  <c r="O192" i="1"/>
  <c r="T192" i="1"/>
  <c r="N182" i="1"/>
  <c r="Q182" i="1"/>
  <c r="T182" i="1"/>
  <c r="N185" i="1"/>
  <c r="O185" i="1"/>
  <c r="T185" i="1"/>
  <c r="N194" i="1"/>
  <c r="Q194" i="1"/>
  <c r="T194" i="1"/>
  <c r="N199" i="1"/>
  <c r="T199" i="1"/>
  <c r="N203" i="1"/>
  <c r="T203" i="1"/>
  <c r="N183" i="1"/>
  <c r="O183" i="1"/>
  <c r="T183" i="1"/>
  <c r="N170" i="1"/>
  <c r="Q170" i="1"/>
  <c r="T170" i="1"/>
  <c r="N173" i="1"/>
  <c r="O173" i="1"/>
  <c r="T173" i="1"/>
  <c r="N168" i="1"/>
  <c r="Q168" i="1"/>
  <c r="T168" i="1"/>
  <c r="N179" i="1"/>
  <c r="O179" i="1"/>
  <c r="T179" i="1"/>
  <c r="N196" i="1"/>
  <c r="T196" i="1"/>
  <c r="N206" i="1"/>
  <c r="T206" i="1"/>
  <c r="N172" i="1"/>
  <c r="T172" i="1"/>
  <c r="N169" i="1"/>
  <c r="O169" i="1"/>
  <c r="T169" i="1"/>
  <c r="N178" i="1"/>
  <c r="Q178" i="1"/>
  <c r="T178" i="1"/>
  <c r="N197" i="1"/>
  <c r="O197" i="1"/>
  <c r="T197" i="1"/>
  <c r="N201" i="1"/>
  <c r="Q201" i="1"/>
  <c r="T201" i="1"/>
  <c r="N174" i="1"/>
  <c r="O174" i="1"/>
  <c r="T174" i="1"/>
  <c r="N180" i="1"/>
  <c r="T180" i="1"/>
  <c r="N186" i="1"/>
  <c r="T186" i="1"/>
  <c r="N184" i="1"/>
  <c r="T184" i="1"/>
  <c r="N204" i="1"/>
  <c r="O204" i="1"/>
  <c r="T204" i="1"/>
  <c r="N195" i="1"/>
  <c r="Q195" i="1"/>
  <c r="T195" i="1"/>
  <c r="N176" i="1"/>
  <c r="O176" i="1"/>
  <c r="T176" i="1"/>
  <c r="N188" i="1"/>
  <c r="Q188" i="1"/>
  <c r="T188" i="1"/>
  <c r="N200" i="1"/>
  <c r="O200" i="1"/>
  <c r="T200" i="1"/>
  <c r="N181" i="1"/>
  <c r="R181" i="1"/>
  <c r="T181" i="1"/>
  <c r="N241" i="1"/>
  <c r="T241" i="1"/>
  <c r="N237" i="1"/>
  <c r="T237" i="1"/>
  <c r="N219" i="1"/>
  <c r="P219" i="1"/>
  <c r="T219" i="1"/>
  <c r="N238" i="1"/>
  <c r="Q238" i="1"/>
  <c r="T238" i="1"/>
  <c r="N209" i="1"/>
  <c r="T209" i="1"/>
  <c r="N221" i="1"/>
  <c r="P221" i="1"/>
  <c r="T221" i="1"/>
  <c r="N232" i="1"/>
  <c r="O232" i="1"/>
  <c r="T232" i="1"/>
  <c r="N242" i="1"/>
  <c r="T242" i="1"/>
  <c r="N210" i="1"/>
  <c r="Q210" i="1"/>
  <c r="T210" i="1"/>
  <c r="N233" i="1"/>
  <c r="R233" i="1"/>
  <c r="T233" i="1"/>
  <c r="N218" i="1"/>
  <c r="P218" i="1"/>
  <c r="T218" i="1"/>
  <c r="N207" i="1"/>
  <c r="R207" i="1"/>
  <c r="T207" i="1"/>
  <c r="N229" i="1"/>
  <c r="P229" i="1"/>
  <c r="T229" i="1"/>
  <c r="N227" i="1"/>
  <c r="P227" i="1"/>
  <c r="T227" i="1"/>
  <c r="N225" i="1"/>
  <c r="O225" i="1"/>
  <c r="T225" i="1"/>
  <c r="N208" i="1"/>
  <c r="P208" i="1"/>
  <c r="T208" i="1"/>
  <c r="N235" i="1"/>
  <c r="O235" i="1"/>
  <c r="T235" i="1"/>
  <c r="N213" i="1"/>
  <c r="T213" i="1"/>
  <c r="N231" i="1"/>
  <c r="R231" i="1"/>
  <c r="T231" i="1"/>
  <c r="N211" i="1"/>
  <c r="P211" i="1"/>
  <c r="T211" i="1"/>
  <c r="N215" i="1"/>
  <c r="P215" i="1"/>
  <c r="T215" i="1"/>
  <c r="N226" i="1"/>
  <c r="P226" i="1"/>
  <c r="T226" i="1"/>
  <c r="N243" i="1"/>
  <c r="O243" i="1"/>
  <c r="T243" i="1"/>
  <c r="N224" i="1"/>
  <c r="P224" i="1"/>
  <c r="T224" i="1"/>
  <c r="N230" i="1"/>
  <c r="O230" i="1"/>
  <c r="T230" i="1"/>
  <c r="N217" i="1"/>
  <c r="T217" i="1"/>
  <c r="N214" i="1"/>
  <c r="P214" i="1"/>
  <c r="T214" i="1"/>
  <c r="N239" i="1"/>
  <c r="T239" i="1"/>
  <c r="N240" i="1"/>
  <c r="P240" i="1"/>
  <c r="T240" i="1"/>
  <c r="N228" i="1"/>
  <c r="P228" i="1"/>
  <c r="T228" i="1"/>
  <c r="N234" i="1"/>
  <c r="P234" i="1"/>
  <c r="T234" i="1"/>
  <c r="N223" i="1"/>
  <c r="P223" i="1"/>
  <c r="T223" i="1"/>
  <c r="N216" i="1"/>
  <c r="T216" i="1"/>
  <c r="N236" i="1"/>
  <c r="P236" i="1"/>
  <c r="T236" i="1"/>
  <c r="N220" i="1"/>
  <c r="R220" i="1"/>
  <c r="T220" i="1"/>
  <c r="N222" i="1"/>
  <c r="T222" i="1"/>
  <c r="N212" i="1"/>
  <c r="P212" i="1"/>
  <c r="T212" i="1"/>
  <c r="N257" i="1"/>
  <c r="O257" i="1"/>
  <c r="T257" i="1"/>
  <c r="N258" i="1"/>
  <c r="P258" i="1"/>
  <c r="T258" i="1"/>
  <c r="N263" i="1"/>
  <c r="O263" i="1"/>
  <c r="T263" i="1"/>
  <c r="N265" i="1"/>
  <c r="T265" i="1"/>
  <c r="N246" i="1"/>
  <c r="R246" i="1"/>
  <c r="T246" i="1"/>
  <c r="N261" i="1"/>
  <c r="P261" i="1"/>
  <c r="T261" i="1"/>
  <c r="N244" i="1"/>
  <c r="P244" i="1"/>
  <c r="T244" i="1"/>
  <c r="N253" i="1"/>
  <c r="P253" i="1"/>
  <c r="T253" i="1"/>
  <c r="N264" i="1"/>
  <c r="O264" i="1"/>
  <c r="T264" i="1"/>
  <c r="N266" i="1"/>
  <c r="P266" i="1"/>
  <c r="T266" i="1"/>
  <c r="N254" i="1"/>
  <c r="P254" i="1"/>
  <c r="T254" i="1"/>
  <c r="N247" i="1"/>
  <c r="T247" i="1"/>
  <c r="N251" i="1"/>
  <c r="R251" i="1"/>
  <c r="T251" i="1"/>
  <c r="N252" i="1"/>
  <c r="P252" i="1"/>
  <c r="T252" i="1"/>
  <c r="N259" i="1"/>
  <c r="P259" i="1"/>
  <c r="T259" i="1"/>
  <c r="N260" i="1"/>
  <c r="P260" i="1"/>
  <c r="T260" i="1"/>
  <c r="N256" i="1"/>
  <c r="O256" i="1"/>
  <c r="T256" i="1"/>
  <c r="N248" i="1"/>
  <c r="Q248" i="1"/>
  <c r="T248" i="1"/>
  <c r="N255" i="1"/>
  <c r="O255" i="1"/>
  <c r="T255" i="1"/>
  <c r="N245" i="1"/>
  <c r="R245" i="1"/>
  <c r="T245" i="1"/>
  <c r="N262" i="1"/>
  <c r="P262" i="1"/>
  <c r="T262" i="1"/>
  <c r="N250" i="1"/>
  <c r="T250" i="1"/>
  <c r="N249" i="1"/>
  <c r="Q249" i="1"/>
  <c r="T249" i="1"/>
  <c r="N268" i="1"/>
  <c r="T268" i="1"/>
  <c r="N270" i="1"/>
  <c r="Q270" i="1"/>
  <c r="T270" i="1"/>
  <c r="N269" i="1"/>
  <c r="T269" i="1"/>
  <c r="N267" i="1"/>
  <c r="P267" i="1"/>
  <c r="T267" i="1"/>
  <c r="N271" i="1"/>
  <c r="T271" i="1"/>
  <c r="N272" i="1"/>
  <c r="O272" i="1"/>
  <c r="T272" i="1"/>
  <c r="N273" i="1"/>
  <c r="T273" i="1"/>
  <c r="N274" i="1"/>
  <c r="R274" i="1"/>
  <c r="T274" i="1"/>
  <c r="N275" i="1"/>
  <c r="R275" i="1"/>
  <c r="T275" i="1"/>
  <c r="N276" i="1"/>
  <c r="T276" i="1"/>
  <c r="N277" i="1"/>
  <c r="R277" i="1"/>
  <c r="T277" i="1"/>
  <c r="N278" i="1"/>
  <c r="R278" i="1"/>
  <c r="T278" i="1"/>
  <c r="N280" i="1"/>
  <c r="R280" i="1"/>
  <c r="T280" i="1"/>
  <c r="N281" i="1"/>
  <c r="O281" i="1"/>
  <c r="T281" i="1"/>
  <c r="N284" i="1"/>
  <c r="T284" i="1"/>
  <c r="N283" i="1"/>
  <c r="P283" i="1"/>
  <c r="T283" i="1"/>
  <c r="N279" i="1"/>
  <c r="T279" i="1"/>
  <c r="N282" i="1"/>
  <c r="P282" i="1"/>
  <c r="T282" i="1"/>
  <c r="N285" i="1"/>
  <c r="Q285" i="1"/>
  <c r="T285" i="1"/>
  <c r="N287" i="1"/>
  <c r="P287" i="1"/>
  <c r="T287" i="1"/>
  <c r="N288" i="1"/>
  <c r="R288" i="1"/>
  <c r="T288" i="1"/>
  <c r="N286" i="1"/>
  <c r="T286" i="1"/>
  <c r="N290" i="1"/>
  <c r="T290" i="1"/>
  <c r="N289" i="1"/>
  <c r="O289" i="1"/>
  <c r="T289" i="1"/>
  <c r="N291" i="1"/>
  <c r="Q291" i="1"/>
  <c r="T291" i="1"/>
  <c r="N296" i="1"/>
  <c r="O296" i="1"/>
  <c r="T296" i="1"/>
  <c r="N298" i="1"/>
  <c r="R298" i="1"/>
  <c r="T298" i="1"/>
  <c r="N300" i="1"/>
  <c r="O300" i="1"/>
  <c r="T300" i="1"/>
  <c r="N293" i="1"/>
  <c r="R293" i="1"/>
  <c r="T293" i="1"/>
  <c r="N297" i="1"/>
  <c r="P297" i="1"/>
  <c r="T297" i="1"/>
  <c r="N301" i="1"/>
  <c r="T301" i="1"/>
  <c r="N294" i="1"/>
  <c r="O294" i="1"/>
  <c r="T294" i="1"/>
  <c r="N295" i="1"/>
  <c r="T295" i="1"/>
  <c r="N299" i="1"/>
  <c r="O299" i="1"/>
  <c r="T299" i="1"/>
  <c r="N292" i="1"/>
  <c r="T292" i="1"/>
  <c r="N304" i="1"/>
  <c r="P304" i="1"/>
  <c r="T304" i="1"/>
  <c r="N305" i="1"/>
  <c r="T305" i="1"/>
  <c r="N303" i="1"/>
  <c r="O303" i="1"/>
  <c r="T303" i="1"/>
  <c r="N306" i="1"/>
  <c r="T306" i="1"/>
  <c r="N302" i="1"/>
  <c r="R302" i="1"/>
  <c r="T302" i="1"/>
  <c r="N307" i="1"/>
  <c r="T307" i="1"/>
  <c r="N308" i="1"/>
  <c r="R308" i="1"/>
  <c r="T308" i="1"/>
  <c r="N316" i="1"/>
  <c r="T316" i="1"/>
  <c r="N310" i="1"/>
  <c r="R310" i="1"/>
  <c r="T310" i="1"/>
  <c r="N314" i="1"/>
  <c r="T314" i="1"/>
  <c r="N309" i="1"/>
  <c r="O309" i="1"/>
  <c r="T309" i="1"/>
  <c r="N311" i="1"/>
  <c r="T311" i="1"/>
  <c r="N312" i="1"/>
  <c r="T312" i="1"/>
  <c r="N315" i="1"/>
  <c r="Q315" i="1"/>
  <c r="T315" i="1"/>
  <c r="N313" i="1"/>
  <c r="Q313" i="1"/>
  <c r="T313" i="1"/>
  <c r="N319" i="1"/>
  <c r="Q319" i="1"/>
  <c r="T319" i="1"/>
  <c r="N322" i="1"/>
  <c r="R322" i="1"/>
  <c r="T322" i="1"/>
  <c r="N323" i="1"/>
  <c r="R323" i="1"/>
  <c r="T323" i="1"/>
  <c r="N321" i="1"/>
  <c r="R321" i="1"/>
  <c r="T321" i="1"/>
  <c r="N320" i="1"/>
  <c r="T320" i="1"/>
  <c r="N324" i="1"/>
  <c r="O324" i="1"/>
  <c r="T324" i="1"/>
  <c r="N325" i="1"/>
  <c r="Q325" i="1"/>
  <c r="T325" i="1"/>
  <c r="N317" i="1"/>
  <c r="O317" i="1"/>
  <c r="T317" i="1"/>
  <c r="N318" i="1"/>
  <c r="Q318" i="1"/>
  <c r="T318" i="1"/>
  <c r="N328" i="1"/>
  <c r="Q328" i="1"/>
  <c r="T328" i="1"/>
  <c r="N327" i="1"/>
  <c r="Q327" i="1"/>
  <c r="T327" i="1"/>
  <c r="N326" i="1"/>
  <c r="R326" i="1"/>
  <c r="T326" i="1"/>
  <c r="N330" i="1"/>
  <c r="T330" i="1"/>
  <c r="N331" i="1"/>
  <c r="T331" i="1"/>
  <c r="N329" i="1"/>
  <c r="R329" i="1"/>
  <c r="T329" i="1"/>
  <c r="N340" i="1"/>
  <c r="Q340" i="1"/>
  <c r="T340" i="1"/>
  <c r="N333" i="1"/>
  <c r="Q333" i="1"/>
  <c r="T333" i="1"/>
  <c r="N339" i="1"/>
  <c r="Q339" i="1"/>
  <c r="T339" i="1"/>
  <c r="N341" i="1"/>
  <c r="Q341" i="1"/>
  <c r="T341" i="1"/>
  <c r="N335" i="1"/>
  <c r="T335" i="1"/>
  <c r="N338" i="1"/>
  <c r="T338" i="1"/>
  <c r="N342" i="1"/>
  <c r="O342" i="1"/>
  <c r="T342" i="1"/>
  <c r="N336" i="1"/>
  <c r="R336" i="1"/>
  <c r="T336" i="1"/>
  <c r="N344" i="1"/>
  <c r="Q344" i="1"/>
  <c r="T344" i="1"/>
  <c r="N337" i="1"/>
  <c r="R337" i="1"/>
  <c r="T337" i="1"/>
  <c r="N343" i="1"/>
  <c r="O343" i="1"/>
  <c r="T343" i="1"/>
  <c r="N332" i="1"/>
  <c r="R332" i="1"/>
  <c r="T332" i="1"/>
  <c r="N334" i="1"/>
  <c r="T334" i="1"/>
  <c r="N354" i="1"/>
  <c r="R354" i="1"/>
  <c r="T354" i="1"/>
  <c r="N355" i="1"/>
  <c r="T355" i="1"/>
  <c r="N362" i="1"/>
  <c r="R362" i="1"/>
  <c r="T362" i="1"/>
  <c r="N345" i="1"/>
  <c r="P345" i="1"/>
  <c r="T345" i="1"/>
  <c r="N356" i="1"/>
  <c r="R356" i="1"/>
  <c r="T356" i="1"/>
  <c r="N349" i="1"/>
  <c r="Q349" i="1"/>
  <c r="T349" i="1"/>
  <c r="N346" i="1"/>
  <c r="R346" i="1"/>
  <c r="T346" i="1"/>
  <c r="N353" i="1"/>
  <c r="Q353" i="1"/>
  <c r="T353" i="1"/>
  <c r="N351" i="1"/>
  <c r="R351" i="1"/>
  <c r="T351" i="1"/>
  <c r="N359" i="1"/>
  <c r="Q359" i="1"/>
  <c r="T359" i="1"/>
  <c r="N360" i="1"/>
  <c r="R360" i="1"/>
  <c r="T360" i="1"/>
  <c r="N357" i="1"/>
  <c r="T357" i="1"/>
  <c r="N350" i="1"/>
  <c r="R350" i="1"/>
  <c r="T350" i="1"/>
  <c r="N361" i="1"/>
  <c r="Q361" i="1"/>
  <c r="T361" i="1"/>
  <c r="N347" i="1"/>
  <c r="R347" i="1"/>
  <c r="T347" i="1"/>
  <c r="N348" i="1"/>
  <c r="Q348" i="1"/>
  <c r="T348" i="1"/>
  <c r="N358" i="1"/>
  <c r="R358" i="1"/>
  <c r="T358" i="1"/>
  <c r="N352" i="1"/>
  <c r="Q352" i="1"/>
  <c r="T352" i="1"/>
  <c r="N376" i="1"/>
  <c r="R376" i="1"/>
  <c r="T376" i="1"/>
  <c r="N370" i="1"/>
  <c r="Q370" i="1"/>
  <c r="T370" i="1"/>
  <c r="N371" i="1"/>
  <c r="O371" i="1"/>
  <c r="T371" i="1"/>
  <c r="N364" i="1"/>
  <c r="Q364" i="1"/>
  <c r="T364" i="1"/>
  <c r="N372" i="1"/>
  <c r="O372" i="1"/>
  <c r="T372" i="1"/>
  <c r="N377" i="1"/>
  <c r="Q377" i="1"/>
  <c r="T377" i="1"/>
  <c r="N374" i="1"/>
  <c r="T374" i="1"/>
  <c r="N365" i="1"/>
  <c r="T365" i="1"/>
  <c r="N380" i="1"/>
  <c r="O380" i="1"/>
  <c r="T380" i="1"/>
  <c r="N378" i="1"/>
  <c r="Q378" i="1"/>
  <c r="T378" i="1"/>
  <c r="N375" i="1"/>
  <c r="O375" i="1"/>
  <c r="T375" i="1"/>
  <c r="N383" i="1"/>
  <c r="Q383" i="1"/>
  <c r="T383" i="1"/>
  <c r="N379" i="1"/>
  <c r="O379" i="1"/>
  <c r="T379" i="1"/>
  <c r="N389" i="1"/>
  <c r="Q389" i="1"/>
  <c r="T389" i="1"/>
  <c r="N367" i="1"/>
  <c r="R367" i="1"/>
  <c r="T367" i="1"/>
  <c r="N381" i="1"/>
  <c r="O381" i="1"/>
  <c r="T381" i="1"/>
  <c r="N386" i="1"/>
  <c r="R386" i="1"/>
  <c r="T386" i="1"/>
  <c r="N384" i="1"/>
  <c r="T384" i="1"/>
  <c r="N369" i="1"/>
  <c r="T369" i="1"/>
  <c r="N382" i="1"/>
  <c r="T382" i="1"/>
  <c r="N387" i="1"/>
  <c r="R387" i="1"/>
  <c r="T387" i="1"/>
  <c r="N366" i="1"/>
  <c r="O366" i="1"/>
  <c r="T366" i="1"/>
  <c r="N390" i="1"/>
  <c r="R390" i="1"/>
  <c r="T390" i="1"/>
  <c r="N385" i="1"/>
  <c r="O385" i="1"/>
  <c r="T385" i="1"/>
  <c r="N388" i="1"/>
  <c r="R388" i="1"/>
  <c r="T388" i="1"/>
  <c r="N368" i="1"/>
  <c r="O368" i="1"/>
  <c r="T368" i="1"/>
  <c r="N363" i="1"/>
  <c r="T363" i="1"/>
  <c r="N373" i="1"/>
  <c r="O373" i="1"/>
  <c r="T373" i="1"/>
  <c r="N391" i="1"/>
  <c r="R391" i="1"/>
  <c r="T391" i="1"/>
  <c r="N405" i="1"/>
  <c r="T405" i="1"/>
  <c r="N395" i="1"/>
  <c r="R395" i="1"/>
  <c r="T395" i="1"/>
  <c r="N408" i="1"/>
  <c r="O408" i="1"/>
  <c r="T408" i="1"/>
  <c r="N397" i="1"/>
  <c r="R397" i="1"/>
  <c r="T397" i="1"/>
  <c r="N403" i="1"/>
  <c r="O403" i="1"/>
  <c r="T403" i="1"/>
  <c r="N399" i="1"/>
  <c r="T399" i="1"/>
  <c r="N419" i="1"/>
  <c r="O419" i="1"/>
  <c r="T419" i="1"/>
  <c r="N422" i="1"/>
  <c r="R422" i="1"/>
  <c r="T422" i="1"/>
  <c r="N393" i="1"/>
  <c r="O393" i="1"/>
  <c r="T393" i="1"/>
  <c r="N401" i="1"/>
  <c r="T401" i="1"/>
  <c r="N407" i="1"/>
  <c r="O407" i="1"/>
  <c r="T407" i="1"/>
  <c r="N394" i="1"/>
  <c r="R394" i="1"/>
  <c r="T394" i="1"/>
  <c r="N404" i="1"/>
  <c r="T404" i="1"/>
  <c r="N420" i="1"/>
  <c r="T420" i="1"/>
  <c r="N418" i="1"/>
  <c r="T418" i="1"/>
  <c r="N400" i="1"/>
  <c r="R400" i="1"/>
  <c r="T400" i="1"/>
  <c r="N406" i="1"/>
  <c r="O406" i="1"/>
  <c r="T406" i="1"/>
  <c r="N416" i="1"/>
  <c r="T416" i="1"/>
  <c r="N411" i="1"/>
  <c r="O411" i="1"/>
  <c r="T411" i="1"/>
  <c r="N413" i="1"/>
  <c r="R413" i="1"/>
  <c r="T413" i="1"/>
  <c r="N412" i="1"/>
  <c r="O412" i="1"/>
  <c r="T412" i="1"/>
  <c r="N410" i="1"/>
  <c r="T410" i="1"/>
  <c r="N421" i="1"/>
  <c r="O421" i="1"/>
  <c r="T421" i="1"/>
  <c r="N414" i="1"/>
  <c r="R414" i="1"/>
  <c r="T414" i="1"/>
  <c r="N415" i="1"/>
  <c r="O415" i="1"/>
  <c r="T415" i="1"/>
  <c r="N392" i="1"/>
  <c r="T392" i="1"/>
  <c r="N417" i="1"/>
  <c r="O417" i="1"/>
  <c r="T417" i="1"/>
  <c r="N396" i="1"/>
  <c r="R396" i="1"/>
  <c r="T396" i="1"/>
  <c r="N423" i="1"/>
  <c r="T423" i="1"/>
  <c r="N402" i="1"/>
  <c r="T402" i="1"/>
  <c r="N409" i="1"/>
  <c r="T409" i="1"/>
  <c r="N398" i="1"/>
  <c r="R398" i="1"/>
  <c r="T398" i="1"/>
  <c r="N434" i="1"/>
  <c r="O434" i="1"/>
  <c r="T434" i="1"/>
  <c r="N424" i="1"/>
  <c r="T424" i="1"/>
  <c r="N439" i="1"/>
  <c r="O439" i="1"/>
  <c r="T439" i="1"/>
  <c r="N451" i="1"/>
  <c r="R451" i="1"/>
  <c r="T451" i="1"/>
  <c r="N428" i="1"/>
  <c r="O428" i="1"/>
  <c r="T428" i="1"/>
  <c r="N431" i="1"/>
  <c r="T431" i="1"/>
  <c r="N445" i="1"/>
  <c r="O445" i="1"/>
  <c r="T445" i="1"/>
  <c r="N430" i="1"/>
  <c r="R430" i="1"/>
  <c r="T430" i="1"/>
  <c r="N438" i="1"/>
  <c r="O438" i="1"/>
  <c r="T438" i="1"/>
  <c r="N446" i="1"/>
  <c r="T446" i="1"/>
  <c r="N433" i="1"/>
  <c r="O433" i="1"/>
  <c r="T433" i="1"/>
  <c r="N442" i="1"/>
  <c r="R442" i="1"/>
  <c r="T442" i="1"/>
  <c r="N435" i="1"/>
  <c r="T435" i="1"/>
  <c r="N456" i="1"/>
  <c r="T456" i="1"/>
  <c r="N450" i="1"/>
  <c r="T450" i="1"/>
  <c r="N453" i="1"/>
  <c r="R453" i="1"/>
  <c r="T453" i="1"/>
  <c r="N454" i="1"/>
  <c r="O454" i="1"/>
  <c r="T454" i="1"/>
  <c r="N426" i="1"/>
  <c r="T426" i="1"/>
  <c r="N449" i="1"/>
  <c r="O449" i="1"/>
  <c r="T449" i="1"/>
  <c r="N427" i="1"/>
  <c r="T427" i="1"/>
  <c r="N452" i="1"/>
  <c r="R452" i="1"/>
  <c r="T452" i="1"/>
  <c r="N429" i="1"/>
  <c r="T429" i="1"/>
  <c r="N437" i="1"/>
  <c r="T437" i="1"/>
  <c r="N457" i="1"/>
  <c r="T457" i="1"/>
  <c r="N425" i="1"/>
  <c r="R425" i="1"/>
  <c r="T425" i="1"/>
  <c r="N443" i="1"/>
  <c r="T443" i="1"/>
  <c r="N432" i="1"/>
  <c r="T432" i="1"/>
  <c r="N458" i="1"/>
  <c r="T458" i="1"/>
  <c r="N444" i="1"/>
  <c r="R444" i="1"/>
  <c r="T444" i="1"/>
  <c r="N440" i="1"/>
  <c r="T440" i="1"/>
  <c r="N447" i="1"/>
  <c r="T447" i="1"/>
  <c r="N448" i="1"/>
  <c r="T448" i="1"/>
  <c r="N436" i="1"/>
  <c r="R436" i="1"/>
  <c r="T436" i="1"/>
  <c r="N455" i="1"/>
  <c r="T455" i="1"/>
  <c r="N441" i="1"/>
  <c r="T441" i="1"/>
  <c r="N462" i="1"/>
  <c r="T462" i="1"/>
  <c r="N474" i="1"/>
  <c r="R474" i="1"/>
  <c r="T474" i="1"/>
  <c r="N475" i="1"/>
  <c r="T475" i="1"/>
  <c r="N467" i="1"/>
  <c r="T467" i="1"/>
  <c r="N463" i="1"/>
  <c r="T463" i="1"/>
  <c r="N476" i="1"/>
  <c r="R476" i="1"/>
  <c r="T476" i="1"/>
  <c r="N468" i="1"/>
  <c r="T468" i="1"/>
  <c r="N479" i="1"/>
  <c r="T479" i="1"/>
  <c r="N482" i="1"/>
  <c r="T482" i="1"/>
  <c r="N461" i="1"/>
  <c r="R461" i="1"/>
  <c r="T461" i="1"/>
  <c r="N470" i="1"/>
  <c r="T470" i="1"/>
  <c r="N460" i="1"/>
  <c r="T460" i="1"/>
  <c r="N469" i="1"/>
  <c r="T469" i="1"/>
  <c r="N481" i="1"/>
  <c r="R481" i="1"/>
  <c r="T481" i="1"/>
  <c r="N466" i="1"/>
  <c r="T466" i="1"/>
  <c r="N471" i="1"/>
  <c r="T471" i="1"/>
  <c r="N465" i="1"/>
  <c r="T465" i="1"/>
  <c r="N464" i="1"/>
  <c r="R464" i="1"/>
  <c r="T464" i="1"/>
  <c r="N477" i="1"/>
  <c r="T477" i="1"/>
  <c r="N459" i="1"/>
  <c r="T459" i="1"/>
  <c r="N480" i="1"/>
  <c r="T480" i="1"/>
  <c r="N483" i="1"/>
  <c r="R483" i="1"/>
  <c r="T483" i="1"/>
  <c r="N472" i="1"/>
  <c r="T472" i="1"/>
  <c r="N473" i="1"/>
  <c r="T473" i="1"/>
  <c r="N478" i="1"/>
  <c r="T478" i="1"/>
  <c r="N493" i="1"/>
  <c r="R493" i="1"/>
  <c r="T493" i="1"/>
  <c r="N487" i="1"/>
  <c r="P487" i="1"/>
  <c r="T487" i="1"/>
  <c r="N484" i="1"/>
  <c r="T484" i="1"/>
  <c r="N486" i="1"/>
  <c r="T486" i="1"/>
  <c r="N491" i="1"/>
  <c r="R491" i="1"/>
  <c r="T491" i="1"/>
  <c r="N485" i="1"/>
  <c r="P485" i="1"/>
  <c r="T485" i="1"/>
  <c r="N489" i="1"/>
  <c r="T489" i="1"/>
  <c r="N492" i="1"/>
  <c r="T492" i="1"/>
  <c r="N490" i="1"/>
  <c r="R490" i="1"/>
  <c r="T490" i="1"/>
  <c r="N494" i="1"/>
  <c r="P494" i="1"/>
  <c r="T494" i="1"/>
  <c r="N488" i="1"/>
  <c r="T488" i="1"/>
  <c r="N495" i="1"/>
  <c r="T495" i="1"/>
  <c r="N496" i="1"/>
  <c r="R496" i="1"/>
  <c r="T496" i="1"/>
  <c r="N497" i="1"/>
  <c r="P497" i="1"/>
  <c r="T497" i="1"/>
  <c r="N498" i="1"/>
  <c r="T498" i="1"/>
  <c r="N501" i="1"/>
  <c r="T501" i="1"/>
  <c r="N499" i="1"/>
  <c r="T499" i="1"/>
  <c r="N500" i="1"/>
  <c r="P500" i="1"/>
  <c r="T500" i="1"/>
  <c r="N502" i="1"/>
  <c r="T502" i="1"/>
  <c r="N504" i="1"/>
  <c r="T504" i="1"/>
  <c r="N503" i="1"/>
  <c r="R503" i="1"/>
  <c r="T503" i="1"/>
  <c r="N505" i="1"/>
  <c r="P505" i="1"/>
  <c r="T505" i="1"/>
  <c r="N507" i="1"/>
  <c r="T507" i="1"/>
  <c r="N506" i="1"/>
  <c r="T506" i="1"/>
  <c r="N511" i="1"/>
  <c r="R511" i="1"/>
  <c r="T511" i="1"/>
  <c r="N509" i="1"/>
  <c r="P509" i="1"/>
  <c r="T509" i="1"/>
  <c r="N510" i="1"/>
  <c r="T510" i="1"/>
  <c r="N508" i="1"/>
  <c r="T508" i="1"/>
  <c r="N512" i="1"/>
  <c r="R512" i="1"/>
  <c r="T512" i="1"/>
  <c r="N513" i="1"/>
  <c r="P513" i="1"/>
  <c r="T513" i="1"/>
  <c r="N514" i="1"/>
  <c r="T514" i="1"/>
  <c r="N515" i="1"/>
  <c r="T515" i="1"/>
  <c r="N516" i="1"/>
  <c r="R516" i="1"/>
  <c r="T516" i="1"/>
  <c r="N519" i="1"/>
  <c r="P519" i="1"/>
  <c r="T519" i="1"/>
  <c r="N520" i="1"/>
  <c r="T520" i="1"/>
  <c r="N517" i="1"/>
  <c r="T517" i="1"/>
  <c r="N518" i="1"/>
  <c r="R518" i="1"/>
  <c r="T518" i="1"/>
  <c r="N526" i="1"/>
  <c r="P526" i="1"/>
  <c r="T526" i="1"/>
  <c r="N523" i="1"/>
  <c r="T523" i="1"/>
  <c r="N521" i="1"/>
  <c r="T521" i="1"/>
  <c r="N522" i="1"/>
  <c r="R522" i="1"/>
  <c r="T522" i="1"/>
  <c r="N524" i="1"/>
  <c r="P524" i="1"/>
  <c r="T524" i="1"/>
  <c r="N525" i="1"/>
  <c r="T525" i="1"/>
  <c r="N527" i="1"/>
  <c r="T527" i="1"/>
  <c r="N529" i="1"/>
  <c r="T529" i="1"/>
  <c r="N528" i="1"/>
  <c r="P528" i="1"/>
  <c r="T528" i="1"/>
  <c r="N530" i="1"/>
  <c r="T530" i="1"/>
  <c r="N536" i="1"/>
  <c r="T536" i="1"/>
  <c r="N532" i="1"/>
  <c r="R532" i="1"/>
  <c r="T532" i="1"/>
  <c r="N531" i="1"/>
  <c r="P531" i="1"/>
  <c r="T531" i="1"/>
  <c r="N537" i="1"/>
  <c r="T537" i="1"/>
  <c r="N533" i="1"/>
  <c r="T533" i="1"/>
  <c r="N534" i="1"/>
  <c r="R534" i="1"/>
  <c r="T534" i="1"/>
  <c r="N535" i="1"/>
  <c r="P535" i="1"/>
  <c r="T535" i="1"/>
  <c r="N538" i="1"/>
  <c r="T538" i="1"/>
  <c r="N540" i="1"/>
  <c r="T540" i="1"/>
  <c r="N544" i="1"/>
  <c r="R544" i="1"/>
  <c r="T544" i="1"/>
  <c r="N539" i="1"/>
  <c r="P539" i="1"/>
  <c r="T539" i="1"/>
  <c r="N543" i="1"/>
  <c r="T543" i="1"/>
  <c r="N542" i="1"/>
  <c r="Q542" i="1"/>
  <c r="T542" i="1"/>
  <c r="N545" i="1"/>
  <c r="P545" i="1"/>
  <c r="T545" i="1"/>
  <c r="N541" i="1"/>
  <c r="T541" i="1"/>
  <c r="N557" i="1"/>
  <c r="T557" i="1"/>
  <c r="N550" i="1"/>
  <c r="R550" i="1"/>
  <c r="T550" i="1"/>
  <c r="N547" i="1"/>
  <c r="Q547" i="1"/>
  <c r="T547" i="1"/>
  <c r="N552" i="1"/>
  <c r="T552" i="1"/>
  <c r="N553" i="1"/>
  <c r="T553" i="1"/>
  <c r="N555" i="1"/>
  <c r="Q555" i="1"/>
  <c r="T555" i="1"/>
  <c r="N551" i="1"/>
  <c r="P551" i="1"/>
  <c r="T551" i="1"/>
  <c r="N548" i="1"/>
  <c r="T548" i="1"/>
  <c r="N554" i="1"/>
  <c r="T554" i="1"/>
  <c r="N546" i="1"/>
  <c r="R546" i="1"/>
  <c r="T546" i="1"/>
  <c r="N549" i="1"/>
  <c r="O549" i="1"/>
  <c r="T549" i="1"/>
  <c r="N558" i="1"/>
  <c r="T558" i="1"/>
  <c r="N556" i="1"/>
  <c r="T556" i="1"/>
  <c r="N563" i="1"/>
  <c r="R563" i="1"/>
  <c r="T563" i="1"/>
  <c r="N559" i="1"/>
  <c r="P559" i="1"/>
  <c r="T559" i="1"/>
  <c r="N562" i="1"/>
  <c r="O562" i="1"/>
  <c r="T562" i="1"/>
  <c r="N564" i="1"/>
  <c r="Q564" i="1"/>
  <c r="T564" i="1"/>
  <c r="N560" i="1"/>
  <c r="O560" i="1"/>
  <c r="T560" i="1"/>
  <c r="N561" i="1"/>
  <c r="Q561" i="1"/>
  <c r="T561" i="1"/>
  <c r="N565" i="1"/>
  <c r="R565" i="1"/>
  <c r="T565" i="1"/>
  <c r="N569" i="1"/>
  <c r="O569" i="1"/>
  <c r="T569" i="1"/>
  <c r="N568" i="1"/>
  <c r="R568" i="1"/>
  <c r="T568" i="1"/>
  <c r="N567" i="1"/>
  <c r="O567" i="1"/>
  <c r="T567" i="1"/>
  <c r="N566" i="1"/>
  <c r="T566" i="1"/>
  <c r="N572" i="1"/>
  <c r="O572" i="1"/>
  <c r="T572" i="1"/>
  <c r="N573" i="1"/>
  <c r="T573" i="1"/>
  <c r="N571" i="1"/>
  <c r="O571" i="1"/>
  <c r="T571" i="1"/>
  <c r="N570" i="1"/>
  <c r="R570" i="1"/>
  <c r="T570" i="1"/>
  <c r="N578" i="1"/>
  <c r="O578" i="1"/>
  <c r="T578" i="1"/>
  <c r="N574" i="1"/>
  <c r="R574" i="1"/>
  <c r="T574" i="1"/>
  <c r="N576" i="1"/>
  <c r="O576" i="1"/>
  <c r="T576" i="1"/>
  <c r="N577" i="1"/>
  <c r="T577" i="1"/>
  <c r="N579" i="1"/>
  <c r="O579" i="1"/>
  <c r="T579" i="1"/>
  <c r="N575" i="1"/>
  <c r="T575" i="1"/>
  <c r="N581" i="1"/>
  <c r="O581" i="1"/>
  <c r="T581" i="1"/>
  <c r="N584" i="1"/>
  <c r="T584" i="1"/>
  <c r="N585" i="1"/>
  <c r="O585" i="1"/>
  <c r="T585" i="1"/>
  <c r="N583" i="1"/>
  <c r="R583" i="1"/>
  <c r="T583" i="1"/>
  <c r="N582" i="1"/>
  <c r="O582" i="1"/>
  <c r="T582" i="1"/>
  <c r="N580" i="1"/>
  <c r="T580" i="1"/>
  <c r="N598" i="1"/>
  <c r="O598" i="1"/>
  <c r="T598" i="1"/>
  <c r="N592" i="1"/>
  <c r="T592" i="1"/>
  <c r="N589" i="1"/>
  <c r="O589" i="1"/>
  <c r="T589" i="1"/>
  <c r="N588" i="1"/>
  <c r="R588" i="1"/>
  <c r="T588" i="1"/>
  <c r="N596" i="1"/>
  <c r="O596" i="1"/>
  <c r="T596" i="1"/>
  <c r="N594" i="1"/>
  <c r="T594" i="1"/>
  <c r="N590" i="1"/>
  <c r="O590" i="1"/>
  <c r="T590" i="1"/>
  <c r="N587" i="1"/>
  <c r="T587" i="1"/>
  <c r="N593" i="1"/>
  <c r="O593" i="1"/>
  <c r="T593" i="1"/>
  <c r="N595" i="1"/>
  <c r="T595" i="1"/>
  <c r="N597" i="1"/>
  <c r="O597" i="1"/>
  <c r="T597" i="1"/>
  <c r="N591" i="1"/>
  <c r="R591" i="1"/>
  <c r="T591" i="1"/>
  <c r="N586" i="1"/>
  <c r="O586" i="1"/>
  <c r="T586" i="1"/>
  <c r="N599" i="1"/>
  <c r="R599" i="1"/>
  <c r="T599" i="1"/>
  <c r="N601" i="1"/>
  <c r="O601" i="1"/>
  <c r="T601" i="1"/>
  <c r="N605" i="1"/>
  <c r="T605" i="1"/>
  <c r="N600" i="1"/>
  <c r="O600" i="1"/>
  <c r="T600" i="1"/>
  <c r="N602" i="1"/>
  <c r="T602" i="1"/>
  <c r="N603" i="1"/>
  <c r="O603" i="1"/>
  <c r="T603" i="1"/>
  <c r="N604" i="1"/>
  <c r="R604" i="1"/>
  <c r="T604" i="1"/>
  <c r="N606" i="1"/>
  <c r="O606" i="1"/>
  <c r="T606" i="1"/>
  <c r="N608" i="1"/>
  <c r="R608" i="1"/>
  <c r="T608" i="1"/>
  <c r="N611" i="1"/>
  <c r="O611" i="1"/>
  <c r="T611" i="1"/>
  <c r="N607" i="1"/>
  <c r="T607" i="1"/>
  <c r="N609" i="1"/>
  <c r="O609" i="1"/>
  <c r="T609" i="1"/>
  <c r="N610" i="1"/>
  <c r="T610" i="1"/>
  <c r="N612" i="1"/>
  <c r="O612" i="1"/>
  <c r="T612" i="1"/>
  <c r="N617" i="1"/>
  <c r="R617" i="1"/>
  <c r="T617" i="1"/>
  <c r="N613" i="1"/>
  <c r="O613" i="1"/>
  <c r="T613" i="1"/>
  <c r="N616" i="1"/>
  <c r="R616" i="1"/>
  <c r="T616" i="1"/>
  <c r="N615" i="1"/>
  <c r="O615" i="1"/>
  <c r="T615" i="1"/>
  <c r="N614" i="1"/>
  <c r="T614" i="1"/>
  <c r="N620" i="1"/>
  <c r="O620" i="1"/>
  <c r="T620" i="1"/>
  <c r="N619" i="1"/>
  <c r="T619" i="1"/>
  <c r="N622" i="1"/>
  <c r="O622" i="1"/>
  <c r="T622" i="1"/>
  <c r="N618" i="1"/>
  <c r="R618" i="1"/>
  <c r="T618" i="1"/>
  <c r="N621" i="1"/>
  <c r="O621" i="1"/>
  <c r="T621" i="1"/>
  <c r="N623" i="1"/>
  <c r="R623" i="1"/>
  <c r="T623" i="1"/>
  <c r="N624" i="1"/>
  <c r="O624" i="1"/>
  <c r="T624" i="1"/>
  <c r="N625" i="1"/>
  <c r="T625" i="1"/>
  <c r="N626" i="1"/>
  <c r="O626" i="1"/>
  <c r="T626" i="1"/>
  <c r="N627" i="1"/>
  <c r="T627" i="1"/>
  <c r="N628" i="1"/>
  <c r="O628" i="1"/>
  <c r="T628" i="1"/>
  <c r="N629" i="1"/>
  <c r="R629" i="1"/>
  <c r="T629" i="1"/>
  <c r="N630" i="1"/>
  <c r="O630" i="1"/>
  <c r="T630" i="1"/>
  <c r="N631" i="1"/>
  <c r="R631" i="1"/>
  <c r="T631" i="1"/>
  <c r="N632" i="1"/>
  <c r="O632" i="1"/>
  <c r="T632" i="1"/>
  <c r="N633" i="1"/>
  <c r="T633" i="1"/>
  <c r="N634" i="1"/>
  <c r="O634" i="1"/>
  <c r="T634" i="1"/>
  <c r="N635" i="1"/>
  <c r="T635" i="1"/>
  <c r="N636" i="1"/>
  <c r="O636" i="1"/>
  <c r="T636" i="1"/>
  <c r="N637" i="1"/>
  <c r="R637" i="1"/>
  <c r="T637" i="1"/>
  <c r="N638" i="1"/>
  <c r="O638" i="1"/>
  <c r="T638" i="1"/>
  <c r="N639" i="1"/>
  <c r="R639" i="1"/>
  <c r="T639" i="1"/>
  <c r="N640" i="1"/>
  <c r="O640" i="1"/>
  <c r="T640" i="1"/>
  <c r="N641" i="1"/>
  <c r="T641" i="1"/>
  <c r="N642" i="1"/>
  <c r="P642" i="1"/>
  <c r="T642" i="1"/>
  <c r="N643" i="1"/>
  <c r="T643" i="1"/>
  <c r="N644" i="1"/>
  <c r="T644" i="1"/>
  <c r="N645" i="1"/>
  <c r="P645" i="1"/>
  <c r="T645" i="1"/>
  <c r="N646" i="1"/>
  <c r="P646" i="1"/>
  <c r="T646" i="1"/>
  <c r="N647" i="1"/>
  <c r="T647" i="1"/>
  <c r="N648" i="1"/>
  <c r="T648" i="1"/>
  <c r="N649" i="1"/>
  <c r="P649" i="1"/>
  <c r="T649" i="1"/>
  <c r="N650" i="1"/>
  <c r="P650" i="1"/>
  <c r="T650" i="1"/>
  <c r="N651" i="1"/>
  <c r="T651" i="1"/>
  <c r="N652" i="1"/>
  <c r="T652" i="1"/>
  <c r="N653" i="1"/>
  <c r="P653" i="1"/>
  <c r="T653" i="1"/>
  <c r="N654" i="1"/>
  <c r="P654" i="1"/>
  <c r="T654" i="1"/>
  <c r="N655" i="1"/>
  <c r="T655" i="1"/>
  <c r="N656" i="1"/>
  <c r="T656" i="1"/>
  <c r="N657" i="1"/>
  <c r="P657" i="1"/>
  <c r="T657" i="1"/>
  <c r="N658" i="1"/>
  <c r="P658" i="1"/>
  <c r="T658" i="1"/>
  <c r="N659" i="1"/>
  <c r="T659" i="1"/>
  <c r="N660" i="1"/>
  <c r="T660" i="1"/>
  <c r="N661" i="1"/>
  <c r="R661" i="1"/>
  <c r="T661" i="1"/>
  <c r="N662" i="1"/>
  <c r="P662" i="1"/>
  <c r="T662" i="1"/>
  <c r="N663" i="1"/>
  <c r="T663" i="1"/>
  <c r="N664" i="1"/>
  <c r="P664" i="1"/>
  <c r="T664" i="1"/>
  <c r="N665" i="1"/>
  <c r="P665" i="1"/>
  <c r="T665" i="1"/>
  <c r="N666" i="1"/>
  <c r="P666" i="1"/>
  <c r="T666" i="1"/>
  <c r="N667" i="1"/>
  <c r="T667" i="1"/>
  <c r="N668" i="1"/>
  <c r="P668" i="1"/>
  <c r="T668" i="1"/>
  <c r="N669" i="1"/>
  <c r="R669" i="1"/>
  <c r="T669" i="1"/>
  <c r="N670" i="1"/>
  <c r="P670" i="1"/>
  <c r="T670" i="1"/>
  <c r="N671" i="1"/>
  <c r="T671" i="1"/>
  <c r="N672" i="1"/>
  <c r="P672" i="1"/>
  <c r="T672" i="1"/>
  <c r="N673" i="1"/>
  <c r="P673" i="1"/>
  <c r="T673" i="1"/>
  <c r="N674" i="1"/>
  <c r="P674" i="1"/>
  <c r="T674" i="1"/>
  <c r="N675" i="1"/>
  <c r="T675" i="1"/>
  <c r="N676" i="1"/>
  <c r="P676" i="1"/>
  <c r="T676" i="1"/>
  <c r="N677" i="1"/>
  <c r="R677" i="1"/>
  <c r="T677" i="1"/>
  <c r="N678" i="1"/>
  <c r="T678" i="1"/>
  <c r="N679" i="1"/>
  <c r="T679" i="1"/>
  <c r="N680" i="1"/>
  <c r="P680" i="1"/>
  <c r="T680" i="1"/>
  <c r="N681" i="1"/>
  <c r="T681" i="1"/>
  <c r="N682" i="1"/>
  <c r="P682" i="1"/>
  <c r="T682" i="1"/>
  <c r="N683" i="1"/>
  <c r="T683" i="1"/>
  <c r="N684" i="1"/>
  <c r="P684" i="1"/>
  <c r="T684" i="1"/>
  <c r="N685" i="1"/>
  <c r="P685" i="1"/>
  <c r="T685" i="1"/>
  <c r="N686" i="1"/>
  <c r="P686" i="1"/>
  <c r="T686" i="1"/>
  <c r="N687" i="1"/>
  <c r="T687" i="1"/>
  <c r="N688" i="1"/>
  <c r="P688" i="1"/>
  <c r="T688" i="1"/>
  <c r="N689" i="1"/>
  <c r="P689" i="1"/>
  <c r="T689" i="1"/>
  <c r="N690" i="1"/>
  <c r="P690" i="1"/>
  <c r="T690" i="1"/>
  <c r="N691" i="1"/>
  <c r="T691" i="1"/>
  <c r="N692" i="1"/>
  <c r="P692" i="1"/>
  <c r="T692" i="1"/>
  <c r="N693" i="1"/>
  <c r="R693" i="1"/>
  <c r="T693" i="1"/>
  <c r="N694" i="1"/>
  <c r="T694" i="1"/>
  <c r="N695" i="1"/>
  <c r="T695" i="1"/>
  <c r="N696" i="1"/>
  <c r="P696" i="1"/>
  <c r="T696" i="1"/>
  <c r="N697" i="1"/>
  <c r="T697" i="1"/>
  <c r="N698" i="1"/>
  <c r="P698" i="1"/>
  <c r="T698" i="1"/>
  <c r="N699" i="1"/>
  <c r="T699" i="1"/>
  <c r="N700" i="1"/>
  <c r="P700" i="1"/>
  <c r="T700" i="1"/>
  <c r="N701" i="1"/>
  <c r="P701" i="1"/>
  <c r="T701" i="1"/>
  <c r="N702" i="1"/>
  <c r="P702" i="1"/>
  <c r="T702" i="1"/>
  <c r="N703" i="1"/>
  <c r="T703" i="1"/>
  <c r="N704" i="1"/>
  <c r="P704" i="1"/>
  <c r="T704" i="1"/>
  <c r="N705" i="1"/>
  <c r="P705" i="1"/>
  <c r="T705" i="1"/>
  <c r="N706" i="1"/>
  <c r="T706" i="1"/>
  <c r="N707" i="1"/>
  <c r="T707" i="1"/>
  <c r="N708" i="1"/>
  <c r="R708" i="1"/>
  <c r="T708" i="1"/>
  <c r="N709" i="1"/>
  <c r="R709" i="1"/>
  <c r="T709" i="1"/>
  <c r="N710" i="1"/>
  <c r="T710" i="1"/>
  <c r="N711" i="1"/>
  <c r="T711" i="1"/>
  <c r="N712" i="1"/>
  <c r="T712" i="1"/>
  <c r="N713" i="1"/>
  <c r="P713" i="1"/>
  <c r="T713" i="1"/>
  <c r="N714" i="1"/>
  <c r="T714" i="1"/>
  <c r="N715" i="1"/>
  <c r="T715" i="1"/>
  <c r="N716" i="1"/>
  <c r="R716" i="1"/>
  <c r="T716" i="1"/>
  <c r="N717" i="1"/>
  <c r="P717" i="1"/>
  <c r="T717" i="1"/>
  <c r="N718" i="1"/>
  <c r="T718" i="1"/>
  <c r="N719" i="1"/>
  <c r="T719" i="1"/>
  <c r="N720" i="1"/>
  <c r="T720" i="1"/>
  <c r="N721" i="1"/>
  <c r="T721" i="1"/>
  <c r="N722" i="1"/>
  <c r="T722" i="1"/>
  <c r="N723" i="1"/>
  <c r="T723" i="1"/>
  <c r="N724" i="1"/>
  <c r="R724" i="1"/>
  <c r="T724" i="1"/>
  <c r="N725" i="1"/>
  <c r="R725" i="1"/>
  <c r="T725" i="1"/>
  <c r="N726" i="1"/>
  <c r="T726" i="1"/>
  <c r="N727" i="1"/>
  <c r="T727" i="1"/>
  <c r="N728" i="1"/>
  <c r="T728" i="1"/>
  <c r="N729" i="1"/>
  <c r="R729" i="1"/>
  <c r="T729" i="1"/>
  <c r="N730" i="1"/>
  <c r="T730" i="1"/>
  <c r="N731" i="1"/>
  <c r="T731" i="1"/>
  <c r="N732" i="1"/>
  <c r="R732" i="1"/>
  <c r="T732" i="1"/>
  <c r="N733" i="1"/>
  <c r="T733" i="1"/>
  <c r="N734" i="1"/>
  <c r="T734" i="1"/>
  <c r="N735" i="1"/>
  <c r="T735" i="1"/>
  <c r="N736" i="1"/>
  <c r="T736" i="1"/>
  <c r="N737" i="1"/>
  <c r="P737" i="1"/>
  <c r="T737" i="1"/>
  <c r="N738" i="1"/>
  <c r="T738" i="1"/>
  <c r="N739" i="1"/>
  <c r="T739" i="1"/>
  <c r="N740" i="1"/>
  <c r="R740" i="1"/>
  <c r="T740" i="1"/>
  <c r="N741" i="1"/>
  <c r="P741" i="1"/>
  <c r="T741" i="1"/>
  <c r="N742" i="1"/>
  <c r="T742" i="1"/>
  <c r="N743" i="1"/>
  <c r="O743" i="1"/>
  <c r="T743" i="1"/>
  <c r="N744" i="1"/>
  <c r="Q744" i="1"/>
  <c r="T744" i="1"/>
  <c r="N745" i="1"/>
  <c r="T745" i="1"/>
  <c r="N746" i="1"/>
  <c r="T746" i="1"/>
  <c r="N747" i="1"/>
  <c r="O747" i="1"/>
  <c r="T747" i="1"/>
  <c r="N748" i="1"/>
  <c r="Q748" i="1"/>
  <c r="T748" i="1"/>
  <c r="N749" i="1"/>
  <c r="O749" i="1"/>
  <c r="T749" i="1"/>
  <c r="N750" i="1"/>
  <c r="T750" i="1"/>
  <c r="N751" i="1"/>
  <c r="O751" i="1"/>
  <c r="T751" i="1"/>
  <c r="N752" i="1"/>
  <c r="Q752" i="1"/>
  <c r="T752" i="1"/>
  <c r="N753" i="1"/>
  <c r="T753" i="1"/>
  <c r="N754" i="1"/>
  <c r="T754" i="1"/>
  <c r="N755" i="1"/>
  <c r="O755" i="1"/>
  <c r="T755" i="1"/>
  <c r="N756" i="1"/>
  <c r="P756" i="1"/>
  <c r="T756" i="1"/>
  <c r="N757" i="1"/>
  <c r="Q757" i="1"/>
  <c r="T757" i="1"/>
  <c r="N758" i="1"/>
  <c r="P758" i="1"/>
  <c r="T758" i="1"/>
  <c r="N759" i="1"/>
  <c r="Q759" i="1"/>
  <c r="T759" i="1"/>
  <c r="N760" i="1"/>
  <c r="P760" i="1"/>
  <c r="T760" i="1"/>
  <c r="N761" i="1"/>
  <c r="Q761" i="1"/>
  <c r="T761" i="1"/>
  <c r="N762" i="1"/>
  <c r="P762" i="1"/>
  <c r="T762" i="1"/>
  <c r="N763" i="1"/>
  <c r="Q763" i="1"/>
  <c r="T763" i="1"/>
  <c r="N764" i="1"/>
  <c r="P764" i="1"/>
  <c r="T764" i="1"/>
  <c r="N765" i="1"/>
  <c r="Q765" i="1"/>
  <c r="T765" i="1"/>
  <c r="N766" i="1"/>
  <c r="P766" i="1"/>
  <c r="T766" i="1"/>
  <c r="N767" i="1"/>
  <c r="Q767" i="1"/>
  <c r="T767" i="1"/>
  <c r="N768" i="1"/>
  <c r="P768" i="1"/>
  <c r="T768" i="1"/>
  <c r="N770" i="1"/>
  <c r="P770" i="1"/>
  <c r="T770" i="1"/>
  <c r="N771" i="1"/>
  <c r="Q771" i="1"/>
  <c r="T771" i="1"/>
  <c r="N772" i="1"/>
  <c r="P772" i="1"/>
  <c r="T772" i="1"/>
  <c r="N773" i="1"/>
  <c r="Q773" i="1"/>
  <c r="T773" i="1"/>
  <c r="N774" i="1"/>
  <c r="P774" i="1"/>
  <c r="T774" i="1"/>
  <c r="N775" i="1"/>
  <c r="Q775" i="1"/>
  <c r="T775" i="1"/>
  <c r="N776" i="1"/>
  <c r="P776" i="1"/>
  <c r="T776" i="1"/>
  <c r="N777" i="1"/>
  <c r="P777" i="1"/>
  <c r="T777" i="1"/>
  <c r="N778" i="1"/>
  <c r="P778" i="1"/>
  <c r="T778" i="1"/>
  <c r="N779" i="1"/>
  <c r="P779" i="1"/>
  <c r="T779" i="1"/>
  <c r="N780" i="1"/>
  <c r="P780" i="1"/>
  <c r="T780" i="1"/>
  <c r="N781" i="1"/>
  <c r="P781" i="1"/>
  <c r="T781" i="1"/>
  <c r="N782" i="1"/>
  <c r="P782" i="1"/>
  <c r="T782" i="1"/>
  <c r="N783" i="1"/>
  <c r="P783" i="1"/>
  <c r="T783" i="1"/>
  <c r="N784" i="1"/>
  <c r="P784" i="1"/>
  <c r="T784" i="1"/>
  <c r="N785" i="1"/>
  <c r="P785" i="1"/>
  <c r="T785" i="1"/>
  <c r="N786" i="1"/>
  <c r="P786" i="1"/>
  <c r="T786" i="1"/>
  <c r="N787" i="1"/>
  <c r="P787" i="1"/>
  <c r="T787" i="1"/>
  <c r="N788" i="1"/>
  <c r="P788" i="1"/>
  <c r="T788" i="1"/>
  <c r="N789" i="1"/>
  <c r="O789" i="1"/>
  <c r="T789" i="1"/>
  <c r="N790" i="1"/>
  <c r="P790" i="1"/>
  <c r="T790" i="1"/>
  <c r="N791" i="1"/>
  <c r="T791" i="1"/>
  <c r="N792" i="1"/>
  <c r="P792" i="1"/>
  <c r="T792" i="1"/>
  <c r="N793" i="1"/>
  <c r="O793" i="1"/>
  <c r="T793" i="1"/>
  <c r="N794" i="1"/>
  <c r="P794" i="1"/>
  <c r="T794" i="1"/>
  <c r="N795" i="1"/>
  <c r="O795" i="1"/>
  <c r="T795" i="1"/>
  <c r="N796" i="1"/>
  <c r="P796" i="1"/>
  <c r="T796" i="1"/>
  <c r="N797" i="1"/>
  <c r="T797" i="1"/>
  <c r="N798" i="1"/>
  <c r="P798" i="1"/>
  <c r="T798" i="1"/>
  <c r="N799" i="1"/>
  <c r="O799" i="1"/>
  <c r="T799" i="1"/>
  <c r="N800" i="1"/>
  <c r="P800" i="1"/>
  <c r="T800" i="1"/>
  <c r="N801" i="1"/>
  <c r="O801" i="1"/>
  <c r="T801" i="1"/>
  <c r="N802" i="1"/>
  <c r="P802" i="1"/>
  <c r="T802" i="1"/>
  <c r="N803" i="1"/>
  <c r="O803" i="1"/>
  <c r="T803" i="1"/>
  <c r="N804" i="1"/>
  <c r="P804" i="1"/>
  <c r="T804" i="1"/>
  <c r="N805" i="1"/>
  <c r="O805" i="1"/>
  <c r="T805" i="1"/>
  <c r="N806" i="1"/>
  <c r="T806" i="1"/>
  <c r="N807" i="1"/>
  <c r="O807" i="1"/>
  <c r="T807" i="1"/>
  <c r="N808" i="1"/>
  <c r="P808" i="1"/>
  <c r="T808" i="1"/>
  <c r="N809" i="1"/>
  <c r="O809" i="1"/>
  <c r="T809" i="1"/>
  <c r="N810" i="1"/>
  <c r="P810" i="1"/>
  <c r="T810" i="1"/>
  <c r="N811" i="1"/>
  <c r="P811" i="1"/>
  <c r="T811" i="1"/>
  <c r="N812" i="1"/>
  <c r="P812" i="1"/>
  <c r="T812" i="1"/>
  <c r="N813" i="1"/>
  <c r="O813" i="1"/>
  <c r="T813" i="1"/>
  <c r="N814" i="1"/>
  <c r="P814" i="1"/>
  <c r="T814" i="1"/>
  <c r="N815" i="1"/>
  <c r="P815" i="1"/>
  <c r="T815" i="1"/>
  <c r="N816" i="1"/>
  <c r="P816" i="1"/>
  <c r="T816" i="1"/>
  <c r="N817" i="1"/>
  <c r="O817" i="1"/>
  <c r="T817" i="1"/>
  <c r="N818" i="1"/>
  <c r="P818" i="1"/>
  <c r="T818" i="1"/>
  <c r="N819" i="1"/>
  <c r="P819" i="1"/>
  <c r="T819" i="1"/>
  <c r="N820" i="1"/>
  <c r="P820" i="1"/>
  <c r="T820" i="1"/>
  <c r="N821" i="1"/>
  <c r="O821" i="1"/>
  <c r="T821" i="1"/>
  <c r="N822" i="1"/>
  <c r="R822" i="1"/>
  <c r="T822" i="1"/>
  <c r="N823" i="1"/>
  <c r="O823" i="1"/>
  <c r="T823" i="1"/>
  <c r="N824" i="1"/>
  <c r="Q824" i="1"/>
  <c r="T824" i="1"/>
  <c r="N825" i="1"/>
  <c r="T825" i="1"/>
  <c r="N826" i="1"/>
  <c r="R826" i="1"/>
  <c r="T826" i="1"/>
  <c r="N827" i="1"/>
  <c r="Q827" i="1"/>
  <c r="T827" i="1"/>
  <c r="N828" i="1"/>
  <c r="Q828" i="1"/>
  <c r="T828" i="1"/>
  <c r="N829" i="1"/>
  <c r="T829" i="1"/>
  <c r="N830" i="1"/>
  <c r="R830" i="1"/>
  <c r="T830" i="1"/>
  <c r="N831" i="1"/>
  <c r="O831" i="1"/>
  <c r="T831" i="1"/>
  <c r="N832" i="1"/>
  <c r="Q832" i="1"/>
  <c r="T832" i="1"/>
  <c r="N833" i="1"/>
  <c r="O833" i="1"/>
  <c r="T833" i="1"/>
  <c r="N834" i="1"/>
  <c r="R834" i="1"/>
  <c r="T834" i="1"/>
  <c r="N835" i="1"/>
  <c r="Q835" i="1"/>
  <c r="T835" i="1"/>
  <c r="N836" i="1"/>
  <c r="T836" i="1"/>
  <c r="N837" i="1"/>
  <c r="Q837" i="1"/>
  <c r="T837" i="1"/>
  <c r="N838" i="1"/>
  <c r="T838" i="1"/>
  <c r="N839" i="1"/>
  <c r="R839" i="1"/>
  <c r="T839" i="1"/>
  <c r="N840" i="1"/>
  <c r="Q840" i="1"/>
  <c r="T840" i="1"/>
  <c r="N841" i="1"/>
  <c r="R841" i="1"/>
  <c r="T841" i="1"/>
  <c r="N842" i="1"/>
  <c r="R842" i="1"/>
  <c r="T842" i="1"/>
  <c r="N843" i="1"/>
  <c r="T843" i="1"/>
  <c r="N844" i="1"/>
  <c r="T844" i="1"/>
  <c r="N845" i="1"/>
  <c r="Q845" i="1"/>
  <c r="T845" i="1"/>
  <c r="N846" i="1"/>
  <c r="T846" i="1"/>
  <c r="N847" i="1"/>
  <c r="P847" i="1"/>
  <c r="T847" i="1"/>
  <c r="N848" i="1"/>
  <c r="T848" i="1"/>
  <c r="N849" i="1"/>
  <c r="R849" i="1"/>
  <c r="T849" i="1"/>
  <c r="N850" i="1"/>
  <c r="R850" i="1"/>
  <c r="T850" i="1"/>
  <c r="N851" i="1"/>
  <c r="Q851" i="1"/>
  <c r="T851" i="1"/>
  <c r="N852" i="1"/>
  <c r="R852" i="1"/>
  <c r="T852" i="1"/>
  <c r="N853" i="1"/>
  <c r="Q853" i="1"/>
  <c r="T853" i="1"/>
  <c r="N854" i="1"/>
  <c r="R854" i="1"/>
  <c r="T854" i="1"/>
  <c r="N855" i="1"/>
  <c r="R855" i="1"/>
  <c r="T855" i="1"/>
  <c r="N856" i="1"/>
  <c r="Q856" i="1"/>
  <c r="T856" i="1"/>
  <c r="N857" i="1"/>
  <c r="O857" i="1"/>
  <c r="T857" i="1"/>
  <c r="N858" i="1"/>
  <c r="R858" i="1"/>
  <c r="T858" i="1"/>
  <c r="N859" i="1"/>
  <c r="Q859" i="1"/>
  <c r="T859" i="1"/>
  <c r="N860" i="1"/>
  <c r="R860" i="1"/>
  <c r="T860" i="1"/>
  <c r="N861" i="1"/>
  <c r="Q861" i="1"/>
  <c r="T861" i="1"/>
  <c r="N862" i="1"/>
  <c r="R862" i="1"/>
  <c r="T862" i="1"/>
  <c r="N863" i="1"/>
  <c r="R863" i="1"/>
  <c r="T863" i="1"/>
  <c r="N864" i="1"/>
  <c r="T864" i="1"/>
  <c r="N865" i="1"/>
  <c r="P865" i="1"/>
  <c r="T865" i="1"/>
  <c r="N866" i="1"/>
  <c r="R866" i="1"/>
  <c r="T866" i="1"/>
  <c r="N867" i="1"/>
  <c r="Q867" i="1"/>
  <c r="T867" i="1"/>
  <c r="N868" i="1"/>
  <c r="R868" i="1"/>
  <c r="T868" i="1"/>
  <c r="N869" i="1"/>
  <c r="Q869" i="1"/>
  <c r="T869" i="1"/>
  <c r="N870" i="1"/>
  <c r="R870" i="1"/>
  <c r="T870" i="1"/>
  <c r="N871" i="1"/>
  <c r="O871" i="1"/>
  <c r="T871" i="1"/>
  <c r="N872" i="1"/>
  <c r="Q872" i="1"/>
  <c r="T872" i="1"/>
  <c r="N873" i="1"/>
  <c r="P873" i="1"/>
  <c r="T873" i="1"/>
  <c r="N874" i="1"/>
  <c r="R874" i="1"/>
  <c r="T874" i="1"/>
  <c r="N875" i="1"/>
  <c r="Q875" i="1"/>
  <c r="T875" i="1"/>
  <c r="N876" i="1"/>
  <c r="Q876" i="1"/>
  <c r="T876" i="1"/>
  <c r="N877" i="1"/>
  <c r="P877" i="1"/>
  <c r="T877" i="1"/>
  <c r="N878" i="1"/>
  <c r="R878" i="1"/>
  <c r="T878" i="1"/>
  <c r="N879" i="1"/>
  <c r="Q879" i="1"/>
  <c r="T879" i="1"/>
  <c r="N880" i="1"/>
  <c r="T880" i="1"/>
  <c r="N881" i="1"/>
  <c r="O881" i="1"/>
  <c r="T881" i="1"/>
  <c r="N882" i="1"/>
  <c r="R882" i="1"/>
  <c r="T882" i="1"/>
  <c r="N883" i="1"/>
  <c r="T883" i="1"/>
  <c r="N884" i="1"/>
  <c r="Q884" i="1"/>
  <c r="T884" i="1"/>
  <c r="N885" i="1"/>
  <c r="P885" i="1"/>
  <c r="T885" i="1"/>
  <c r="N886" i="1"/>
  <c r="R886" i="1"/>
  <c r="T886" i="1"/>
  <c r="N887" i="1"/>
  <c r="Q887" i="1"/>
  <c r="T887" i="1"/>
  <c r="N888" i="1"/>
  <c r="T888" i="1"/>
  <c r="N889" i="1"/>
  <c r="T889" i="1"/>
  <c r="N890" i="1"/>
  <c r="T890" i="1"/>
  <c r="N891" i="1"/>
  <c r="O891" i="1"/>
  <c r="T891" i="1"/>
  <c r="N892" i="1"/>
  <c r="T892" i="1"/>
  <c r="N893" i="1"/>
  <c r="T893" i="1"/>
  <c r="N894" i="1"/>
  <c r="P894" i="1"/>
  <c r="T894" i="1"/>
  <c r="N895" i="1"/>
  <c r="P895" i="1"/>
  <c r="T895" i="1"/>
  <c r="N896" i="1"/>
  <c r="T896" i="1"/>
  <c r="N897" i="1"/>
  <c r="T897" i="1"/>
  <c r="N898" i="1"/>
  <c r="O898" i="1"/>
  <c r="T898" i="1"/>
  <c r="N899" i="1"/>
  <c r="R899" i="1"/>
  <c r="T899" i="1"/>
  <c r="N900" i="1"/>
  <c r="P900" i="1"/>
  <c r="T900" i="1"/>
  <c r="N901" i="1"/>
  <c r="T901" i="1"/>
  <c r="N902" i="1"/>
  <c r="O902" i="1"/>
  <c r="T902" i="1"/>
  <c r="N903" i="1"/>
  <c r="R903" i="1"/>
  <c r="T903" i="1"/>
  <c r="N904" i="1"/>
  <c r="O904" i="1"/>
  <c r="T904" i="1"/>
  <c r="N905" i="1"/>
  <c r="T905" i="1"/>
  <c r="N906" i="1"/>
  <c r="T906" i="1"/>
  <c r="N907" i="1"/>
  <c r="R907" i="1"/>
  <c r="T907" i="1"/>
  <c r="N908" i="1"/>
  <c r="P908" i="1"/>
  <c r="T908" i="1"/>
  <c r="N909" i="1"/>
  <c r="T909" i="1"/>
  <c r="N910" i="1"/>
  <c r="P910" i="1"/>
  <c r="T910" i="1"/>
  <c r="N911" i="1"/>
  <c r="R911" i="1"/>
  <c r="T911" i="1"/>
  <c r="N912" i="1"/>
  <c r="Q912" i="1"/>
  <c r="T912" i="1"/>
  <c r="N913" i="1"/>
  <c r="T913" i="1"/>
  <c r="N914" i="1"/>
  <c r="T914" i="1"/>
  <c r="N915" i="1"/>
  <c r="R915" i="1"/>
  <c r="T915" i="1"/>
  <c r="N916" i="1"/>
  <c r="P916" i="1"/>
  <c r="T916" i="1"/>
  <c r="N917" i="1"/>
  <c r="T917" i="1"/>
  <c r="N918" i="1"/>
  <c r="Q918" i="1"/>
  <c r="T918" i="1"/>
  <c r="N919" i="1"/>
  <c r="R919" i="1"/>
  <c r="T919" i="1"/>
  <c r="N920" i="1"/>
  <c r="T920" i="1"/>
  <c r="N921" i="1"/>
  <c r="T921" i="1"/>
  <c r="N922" i="1"/>
  <c r="Q922" i="1"/>
  <c r="T922" i="1"/>
  <c r="N923" i="1"/>
  <c r="R923" i="1"/>
  <c r="T923" i="1"/>
  <c r="N924" i="1"/>
  <c r="R924" i="1"/>
  <c r="T924" i="1"/>
  <c r="N925" i="1"/>
  <c r="T925" i="1"/>
  <c r="N926" i="1"/>
  <c r="P926" i="1"/>
  <c r="T926" i="1"/>
  <c r="N927" i="1"/>
  <c r="R927" i="1"/>
  <c r="T927" i="1"/>
  <c r="N928" i="1"/>
  <c r="Q928" i="1"/>
  <c r="T928" i="1"/>
  <c r="N929" i="1"/>
  <c r="T929" i="1"/>
  <c r="N930" i="1"/>
  <c r="O930" i="1"/>
  <c r="T930" i="1"/>
  <c r="N931" i="1"/>
  <c r="R931" i="1"/>
  <c r="T931" i="1"/>
  <c r="N932" i="1"/>
  <c r="P932" i="1"/>
  <c r="T932" i="1"/>
  <c r="N933" i="1"/>
  <c r="T933" i="1"/>
  <c r="N934" i="1"/>
  <c r="P934" i="1"/>
  <c r="T934" i="1"/>
  <c r="N935" i="1"/>
  <c r="R935" i="1"/>
  <c r="T935" i="1"/>
  <c r="N936" i="1"/>
  <c r="O936" i="1"/>
  <c r="T936" i="1"/>
  <c r="N937" i="1"/>
  <c r="T937" i="1"/>
  <c r="N938" i="1"/>
  <c r="Q938" i="1"/>
  <c r="T938" i="1"/>
  <c r="N939" i="1"/>
  <c r="R939" i="1"/>
  <c r="T939" i="1"/>
  <c r="N940" i="1"/>
  <c r="Q940" i="1"/>
  <c r="T940" i="1"/>
  <c r="N941" i="1"/>
  <c r="R941" i="1"/>
  <c r="T941" i="1"/>
  <c r="N942" i="1"/>
  <c r="Q942" i="1"/>
  <c r="T942" i="1"/>
  <c r="N943" i="1"/>
  <c r="R943" i="1"/>
  <c r="T943" i="1"/>
  <c r="N944" i="1"/>
  <c r="Q944" i="1"/>
  <c r="T944" i="1"/>
  <c r="N945" i="1"/>
  <c r="R945" i="1"/>
  <c r="T945" i="1"/>
  <c r="N946" i="1"/>
  <c r="Q946" i="1"/>
  <c r="T946" i="1"/>
  <c r="N947" i="1"/>
  <c r="R947" i="1"/>
  <c r="T947" i="1"/>
  <c r="N948" i="1"/>
  <c r="Q948" i="1"/>
  <c r="T948" i="1"/>
  <c r="N949" i="1"/>
  <c r="R949" i="1"/>
  <c r="T949" i="1"/>
  <c r="N950" i="1"/>
  <c r="Q950" i="1"/>
  <c r="T950" i="1"/>
  <c r="N951" i="1"/>
  <c r="R951" i="1"/>
  <c r="T951" i="1"/>
  <c r="N952" i="1"/>
  <c r="Q952" i="1"/>
  <c r="T952" i="1"/>
  <c r="N953" i="1"/>
  <c r="R953" i="1"/>
  <c r="T953" i="1"/>
  <c r="N954" i="1"/>
  <c r="O954" i="1"/>
  <c r="T954" i="1"/>
  <c r="N955" i="1"/>
  <c r="R955" i="1"/>
  <c r="T955" i="1"/>
  <c r="N956" i="1"/>
  <c r="O956" i="1"/>
  <c r="T956" i="1"/>
  <c r="N957" i="1"/>
  <c r="R957" i="1"/>
  <c r="T957" i="1"/>
  <c r="N958" i="1"/>
  <c r="O958" i="1"/>
  <c r="T958" i="1"/>
  <c r="N959" i="1"/>
  <c r="T959" i="1"/>
  <c r="N960" i="1"/>
  <c r="O960" i="1"/>
  <c r="T960" i="1"/>
  <c r="N961" i="1"/>
  <c r="R961" i="1"/>
  <c r="T961" i="1"/>
  <c r="N962" i="1"/>
  <c r="O962" i="1"/>
  <c r="T962" i="1"/>
  <c r="N963" i="1"/>
  <c r="R963" i="1"/>
  <c r="T963" i="1"/>
  <c r="N964" i="1"/>
  <c r="O964" i="1"/>
  <c r="T964" i="1"/>
  <c r="N965" i="1"/>
  <c r="R965" i="1"/>
  <c r="T965" i="1"/>
  <c r="N966" i="1"/>
  <c r="T966" i="1"/>
  <c r="N967" i="1"/>
  <c r="T967" i="1"/>
  <c r="N968" i="1"/>
  <c r="O968" i="1"/>
  <c r="T968" i="1"/>
  <c r="N969" i="1"/>
  <c r="R969" i="1"/>
  <c r="T969" i="1"/>
  <c r="N970" i="1"/>
  <c r="O970" i="1"/>
  <c r="T970" i="1"/>
  <c r="N971" i="1"/>
  <c r="T971" i="1"/>
  <c r="N972" i="1"/>
  <c r="O972" i="1"/>
  <c r="T972" i="1"/>
  <c r="N973" i="1"/>
  <c r="R973" i="1"/>
  <c r="T973" i="1"/>
  <c r="N974" i="1"/>
  <c r="T974" i="1"/>
  <c r="N975" i="1"/>
  <c r="T975" i="1"/>
  <c r="N976" i="1"/>
  <c r="T976" i="1"/>
  <c r="N977" i="1"/>
  <c r="R977" i="1"/>
  <c r="T977" i="1"/>
  <c r="N978" i="1"/>
  <c r="T978" i="1"/>
  <c r="N979" i="1"/>
  <c r="T979" i="1"/>
  <c r="N980" i="1"/>
  <c r="T980" i="1"/>
  <c r="N981" i="1"/>
  <c r="R981" i="1"/>
  <c r="T981" i="1"/>
  <c r="N982" i="1"/>
  <c r="O982" i="1"/>
  <c r="T982" i="1"/>
  <c r="N983" i="1"/>
  <c r="T983" i="1"/>
  <c r="N984" i="1"/>
  <c r="T984" i="1"/>
  <c r="N985" i="1"/>
  <c r="R985" i="1"/>
  <c r="T985" i="1"/>
  <c r="N986" i="1"/>
  <c r="O986" i="1"/>
  <c r="T986" i="1"/>
  <c r="N987" i="1"/>
  <c r="T987" i="1"/>
  <c r="N988" i="1"/>
  <c r="O988" i="1"/>
  <c r="T988" i="1"/>
  <c r="N989" i="1"/>
  <c r="R989" i="1"/>
  <c r="T989" i="1"/>
  <c r="N990" i="1"/>
  <c r="O990" i="1"/>
  <c r="T990" i="1"/>
  <c r="N991" i="1"/>
  <c r="T991" i="1"/>
  <c r="N992" i="1"/>
  <c r="O992" i="1"/>
  <c r="T992" i="1"/>
  <c r="N993" i="1"/>
  <c r="R993" i="1"/>
  <c r="T993" i="1"/>
  <c r="N994" i="1"/>
  <c r="T994" i="1"/>
  <c r="N995" i="1"/>
  <c r="R995" i="1"/>
  <c r="T995" i="1"/>
  <c r="N996" i="1"/>
  <c r="R996" i="1"/>
  <c r="T996" i="1"/>
  <c r="N997" i="1"/>
  <c r="R997" i="1"/>
  <c r="T997" i="1"/>
  <c r="N998" i="1"/>
  <c r="O998" i="1"/>
  <c r="T998" i="1"/>
  <c r="N999" i="1"/>
  <c r="T999" i="1"/>
  <c r="N1000" i="1"/>
  <c r="T1000" i="1"/>
  <c r="N1001" i="1"/>
  <c r="R1001" i="1"/>
  <c r="T1001" i="1"/>
  <c r="N1002" i="1"/>
  <c r="O1002" i="1"/>
  <c r="T1002" i="1"/>
  <c r="N1003" i="1"/>
  <c r="R1003" i="1"/>
  <c r="T1003" i="1"/>
  <c r="N1004" i="1"/>
  <c r="O1004" i="1"/>
  <c r="T1004" i="1"/>
  <c r="N1005" i="1"/>
  <c r="R1005" i="1"/>
  <c r="T1005" i="1"/>
  <c r="N1006" i="1"/>
  <c r="O1006" i="1"/>
  <c r="T1006" i="1"/>
  <c r="N1007" i="1"/>
  <c r="T1007" i="1"/>
  <c r="N1008" i="1"/>
  <c r="O1008" i="1"/>
  <c r="T1008" i="1"/>
  <c r="Q100" i="1"/>
  <c r="Q99" i="1"/>
  <c r="Q98" i="1"/>
  <c r="Q95" i="1"/>
  <c r="O94" i="1"/>
  <c r="Q93" i="1"/>
  <c r="R594" i="1"/>
  <c r="Q357" i="1"/>
  <c r="O815" i="1"/>
  <c r="R804" i="1"/>
  <c r="O869" i="1"/>
  <c r="O944" i="1"/>
  <c r="O847" i="1"/>
  <c r="R938" i="1"/>
  <c r="P803" i="1"/>
  <c r="R776" i="1"/>
  <c r="Q821" i="1"/>
  <c r="Q804" i="1"/>
  <c r="R946" i="1"/>
  <c r="Q926" i="1"/>
  <c r="P904" i="1"/>
  <c r="P871" i="1"/>
  <c r="P831" i="1"/>
  <c r="P272" i="1"/>
  <c r="P964" i="1"/>
  <c r="R928" i="1"/>
  <c r="R910" i="1"/>
  <c r="Q877" i="1"/>
  <c r="Q803" i="1"/>
  <c r="R940" i="1"/>
  <c r="P958" i="1"/>
  <c r="P944" i="1"/>
  <c r="R942" i="1"/>
  <c r="P940" i="1"/>
  <c r="O934" i="1"/>
  <c r="Q870" i="1"/>
  <c r="R803" i="1"/>
  <c r="R798" i="1"/>
  <c r="R744" i="1"/>
  <c r="P918" i="1"/>
  <c r="R916" i="1"/>
  <c r="P835" i="1"/>
  <c r="P998" i="1"/>
  <c r="R926" i="1"/>
  <c r="O918" i="1"/>
  <c r="Q916" i="1"/>
  <c r="R900" i="1"/>
  <c r="P898" i="1"/>
  <c r="P891" i="1"/>
  <c r="R884" i="1"/>
  <c r="P875" i="1"/>
  <c r="P867" i="1"/>
  <c r="R847" i="1"/>
  <c r="P845" i="1"/>
  <c r="O835" i="1"/>
  <c r="R760" i="1"/>
  <c r="R487" i="1"/>
  <c r="R421" i="1"/>
  <c r="R282" i="1"/>
  <c r="R918" i="1"/>
  <c r="O908" i="1"/>
  <c r="O855" i="1"/>
  <c r="Q852" i="1"/>
  <c r="P823" i="1"/>
  <c r="P817" i="1"/>
  <c r="R807" i="1"/>
  <c r="R794" i="1"/>
  <c r="Q772" i="1"/>
  <c r="P744" i="1"/>
  <c r="R713" i="1"/>
  <c r="R630" i="1"/>
  <c r="R990" i="1"/>
  <c r="P962" i="1"/>
  <c r="P952" i="1"/>
  <c r="Q936" i="1"/>
  <c r="R908" i="1"/>
  <c r="P881" i="1"/>
  <c r="R875" i="1"/>
  <c r="R873" i="1"/>
  <c r="Q871" i="1"/>
  <c r="R867" i="1"/>
  <c r="Q865" i="1"/>
  <c r="O859" i="1"/>
  <c r="P853" i="1"/>
  <c r="O851" i="1"/>
  <c r="R835" i="1"/>
  <c r="Q831" i="1"/>
  <c r="R819" i="1"/>
  <c r="Q817" i="1"/>
  <c r="R815" i="1"/>
  <c r="Q768" i="1"/>
  <c r="R765" i="1"/>
  <c r="Q756" i="1"/>
  <c r="Q743" i="1"/>
  <c r="Q230" i="1"/>
  <c r="O60" i="1"/>
  <c r="Q30" i="1"/>
  <c r="R871" i="1"/>
  <c r="R831" i="1"/>
  <c r="R817" i="1"/>
  <c r="R756" i="1"/>
  <c r="O219" i="1"/>
  <c r="P948" i="1"/>
  <c r="R930" i="1"/>
  <c r="Q813" i="1"/>
  <c r="R784" i="1"/>
  <c r="R782" i="1"/>
  <c r="R902" i="1"/>
  <c r="Q902" i="1"/>
  <c r="R895" i="1"/>
  <c r="R881" i="1"/>
  <c r="R859" i="1"/>
  <c r="Q855" i="1"/>
  <c r="Q847" i="1"/>
  <c r="R811" i="1"/>
  <c r="R992" i="1"/>
  <c r="P968" i="1"/>
  <c r="P960" i="1"/>
  <c r="O948" i="1"/>
  <c r="R936" i="1"/>
  <c r="R934" i="1"/>
  <c r="Q932" i="1"/>
  <c r="Q930" i="1"/>
  <c r="P902" i="1"/>
  <c r="O895" i="1"/>
  <c r="R885" i="1"/>
  <c r="Q881" i="1"/>
  <c r="R879" i="1"/>
  <c r="O861" i="1"/>
  <c r="P859" i="1"/>
  <c r="P855" i="1"/>
  <c r="R853" i="1"/>
  <c r="R845" i="1"/>
  <c r="O827" i="1"/>
  <c r="R821" i="1"/>
  <c r="P813" i="1"/>
  <c r="O811" i="1"/>
  <c r="R805" i="1"/>
  <c r="R796" i="1"/>
  <c r="Q784" i="1"/>
  <c r="Q782" i="1"/>
  <c r="R772" i="1"/>
  <c r="O752" i="1"/>
  <c r="P725" i="1"/>
  <c r="Q282" i="1"/>
  <c r="R89" i="1"/>
  <c r="O837" i="1"/>
  <c r="R833" i="1"/>
  <c r="P821" i="1"/>
  <c r="O819" i="1"/>
  <c r="R813" i="1"/>
  <c r="R792" i="1"/>
  <c r="P751" i="1"/>
  <c r="P669" i="1"/>
  <c r="R666" i="1"/>
  <c r="Q297" i="1"/>
  <c r="P256" i="1"/>
  <c r="O210" i="1"/>
  <c r="R1008" i="1"/>
  <c r="R1006" i="1"/>
  <c r="O994" i="1"/>
  <c r="P994" i="1"/>
  <c r="P1008" i="1"/>
  <c r="P1006" i="1"/>
  <c r="O996" i="1"/>
  <c r="P996" i="1"/>
  <c r="O978" i="1"/>
  <c r="P978" i="1"/>
  <c r="R978" i="1"/>
  <c r="O974" i="1"/>
  <c r="P974" i="1"/>
  <c r="R974" i="1"/>
  <c r="O889" i="1"/>
  <c r="P889" i="1"/>
  <c r="Q889" i="1"/>
  <c r="R889" i="1"/>
  <c r="P883" i="1"/>
  <c r="Q883" i="1"/>
  <c r="R883" i="1"/>
  <c r="Q843" i="1"/>
  <c r="O843" i="1"/>
  <c r="P843" i="1"/>
  <c r="R843" i="1"/>
  <c r="O825" i="1"/>
  <c r="R825" i="1"/>
  <c r="P806" i="1"/>
  <c r="R806" i="1"/>
  <c r="O797" i="1"/>
  <c r="Q797" i="1"/>
  <c r="R797" i="1"/>
  <c r="O1000" i="1"/>
  <c r="P1000" i="1"/>
  <c r="O984" i="1"/>
  <c r="P984" i="1"/>
  <c r="Q906" i="1"/>
  <c r="R906" i="1"/>
  <c r="O839" i="1"/>
  <c r="P839" i="1"/>
  <c r="Q839" i="1"/>
  <c r="O791" i="1"/>
  <c r="Q791" i="1"/>
  <c r="R791" i="1"/>
  <c r="R994" i="1"/>
  <c r="O980" i="1"/>
  <c r="P980" i="1"/>
  <c r="R980" i="1"/>
  <c r="O976" i="1"/>
  <c r="P976" i="1"/>
  <c r="R976" i="1"/>
  <c r="O966" i="1"/>
  <c r="P966" i="1"/>
  <c r="O924" i="1"/>
  <c r="P924" i="1"/>
  <c r="Q924" i="1"/>
  <c r="O920" i="1"/>
  <c r="P920" i="1"/>
  <c r="Q920" i="1"/>
  <c r="R920" i="1"/>
  <c r="O914" i="1"/>
  <c r="P914" i="1"/>
  <c r="Q914" i="1"/>
  <c r="R914" i="1"/>
  <c r="Q896" i="1"/>
  <c r="R896" i="1"/>
  <c r="O863" i="1"/>
  <c r="P863" i="1"/>
  <c r="Q863" i="1"/>
  <c r="Q893" i="1"/>
  <c r="R893" i="1"/>
  <c r="P890" i="1"/>
  <c r="Q890" i="1"/>
  <c r="R890" i="1"/>
  <c r="Q829" i="1"/>
  <c r="O829" i="1"/>
  <c r="P829" i="1"/>
  <c r="R829" i="1"/>
  <c r="P992" i="1"/>
  <c r="P990" i="1"/>
  <c r="P982" i="1"/>
  <c r="O952" i="1"/>
  <c r="O940" i="1"/>
  <c r="S940" i="1"/>
  <c r="P936" i="1"/>
  <c r="Q934" i="1"/>
  <c r="P930" i="1"/>
  <c r="R922" i="1"/>
  <c r="R912" i="1"/>
  <c r="Q910" i="1"/>
  <c r="Q908" i="1"/>
  <c r="R904" i="1"/>
  <c r="Q900" i="1"/>
  <c r="R898" i="1"/>
  <c r="Q895" i="1"/>
  <c r="R891" i="1"/>
  <c r="R887" i="1"/>
  <c r="Q885" i="1"/>
  <c r="R876" i="1"/>
  <c r="R869" i="1"/>
  <c r="Q868" i="1"/>
  <c r="O867" i="1"/>
  <c r="R861" i="1"/>
  <c r="O853" i="1"/>
  <c r="R851" i="1"/>
  <c r="O845" i="1"/>
  <c r="R837" i="1"/>
  <c r="R827" i="1"/>
  <c r="R823" i="1"/>
  <c r="Q819" i="1"/>
  <c r="Q815" i="1"/>
  <c r="Q811" i="1"/>
  <c r="Q805" i="1"/>
  <c r="R799" i="1"/>
  <c r="Q796" i="1"/>
  <c r="R785" i="1"/>
  <c r="Q776" i="1"/>
  <c r="R773" i="1"/>
  <c r="R764" i="1"/>
  <c r="Q760" i="1"/>
  <c r="R757" i="1"/>
  <c r="R752" i="1"/>
  <c r="R751" i="1"/>
  <c r="R645" i="1"/>
  <c r="R642" i="1"/>
  <c r="P636" i="1"/>
  <c r="R572" i="1"/>
  <c r="R560" i="1"/>
  <c r="O340" i="1"/>
  <c r="R228" i="1"/>
  <c r="R208" i="1"/>
  <c r="R964" i="1"/>
  <c r="R962" i="1"/>
  <c r="R960" i="1"/>
  <c r="R958" i="1"/>
  <c r="R932" i="1"/>
  <c r="Q904" i="1"/>
  <c r="Q898" i="1"/>
  <c r="S898" i="1"/>
  <c r="Q891" i="1"/>
  <c r="R877" i="1"/>
  <c r="P869" i="1"/>
  <c r="P861" i="1"/>
  <c r="P851" i="1"/>
  <c r="P837" i="1"/>
  <c r="P827" i="1"/>
  <c r="Q823" i="1"/>
  <c r="R777" i="1"/>
  <c r="R768" i="1"/>
  <c r="Q764" i="1"/>
  <c r="R761" i="1"/>
  <c r="P752" i="1"/>
  <c r="Q751" i="1"/>
  <c r="R743" i="1"/>
  <c r="R701" i="1"/>
  <c r="Q272" i="1"/>
  <c r="R249" i="1"/>
  <c r="Q245" i="1"/>
  <c r="R256" i="1"/>
  <c r="R60" i="1"/>
  <c r="R1004" i="1"/>
  <c r="P1004" i="1"/>
  <c r="P1002" i="1"/>
  <c r="R1000" i="1"/>
  <c r="R998" i="1"/>
  <c r="P988" i="1"/>
  <c r="P986" i="1"/>
  <c r="R984" i="1"/>
  <c r="R982" i="1"/>
  <c r="P972" i="1"/>
  <c r="P970" i="1"/>
  <c r="R968" i="1"/>
  <c r="R966" i="1"/>
  <c r="P956" i="1"/>
  <c r="P954" i="1"/>
  <c r="R952" i="1"/>
  <c r="O950" i="1"/>
  <c r="R948" i="1"/>
  <c r="O946" i="1"/>
  <c r="R944" i="1"/>
  <c r="O942" i="1"/>
  <c r="P938" i="1"/>
  <c r="O932" i="1"/>
  <c r="P928" i="1"/>
  <c r="O926" i="1"/>
  <c r="P922" i="1"/>
  <c r="O916" i="1"/>
  <c r="P912" i="1"/>
  <c r="O910" i="1"/>
  <c r="P906" i="1"/>
  <c r="O900" i="1"/>
  <c r="P896" i="1"/>
  <c r="O894" i="1"/>
  <c r="P893" i="1"/>
  <c r="P887" i="1"/>
  <c r="O885" i="1"/>
  <c r="O883" i="1"/>
  <c r="P879" i="1"/>
  <c r="O877" i="1"/>
  <c r="O873" i="1"/>
  <c r="R857" i="1"/>
  <c r="O938" i="1"/>
  <c r="O928" i="1"/>
  <c r="O922" i="1"/>
  <c r="O912" i="1"/>
  <c r="O906" i="1"/>
  <c r="O896" i="1"/>
  <c r="O893" i="1"/>
  <c r="O887" i="1"/>
  <c r="O879" i="1"/>
  <c r="R865" i="1"/>
  <c r="Q860" i="1"/>
  <c r="Q854" i="1"/>
  <c r="R838" i="1"/>
  <c r="Q838" i="1"/>
  <c r="R950" i="1"/>
  <c r="P857" i="1"/>
  <c r="Q857" i="1"/>
  <c r="R846" i="1"/>
  <c r="Q846" i="1"/>
  <c r="O841" i="1"/>
  <c r="P841" i="1"/>
  <c r="Q841" i="1"/>
  <c r="Q836" i="1"/>
  <c r="R836" i="1"/>
  <c r="R1002" i="1"/>
  <c r="R988" i="1"/>
  <c r="R986" i="1"/>
  <c r="R972" i="1"/>
  <c r="R970" i="1"/>
  <c r="R956" i="1"/>
  <c r="R954" i="1"/>
  <c r="P950" i="1"/>
  <c r="P946" i="1"/>
  <c r="P942" i="1"/>
  <c r="Q886" i="1"/>
  <c r="Q878" i="1"/>
  <c r="O875" i="1"/>
  <c r="S875" i="1"/>
  <c r="Q873" i="1"/>
  <c r="O865" i="1"/>
  <c r="Q862" i="1"/>
  <c r="O849" i="1"/>
  <c r="P849" i="1"/>
  <c r="Q849" i="1"/>
  <c r="Q844" i="1"/>
  <c r="R844" i="1"/>
  <c r="Q833" i="1"/>
  <c r="Q825" i="1"/>
  <c r="R809" i="1"/>
  <c r="R808" i="1"/>
  <c r="Q807" i="1"/>
  <c r="Q806" i="1"/>
  <c r="P805" i="1"/>
  <c r="R801" i="1"/>
  <c r="R800" i="1"/>
  <c r="Q799" i="1"/>
  <c r="Q798" i="1"/>
  <c r="P797" i="1"/>
  <c r="Q794" i="1"/>
  <c r="Q792" i="1"/>
  <c r="R789" i="1"/>
  <c r="R788" i="1"/>
  <c r="R786" i="1"/>
  <c r="R780" i="1"/>
  <c r="R778" i="1"/>
  <c r="R774" i="1"/>
  <c r="P773" i="1"/>
  <c r="R770" i="1"/>
  <c r="R766" i="1"/>
  <c r="P765" i="1"/>
  <c r="R762" i="1"/>
  <c r="P761" i="1"/>
  <c r="R758" i="1"/>
  <c r="P757" i="1"/>
  <c r="R748" i="1"/>
  <c r="O744" i="1"/>
  <c r="P743" i="1"/>
  <c r="S743" i="1"/>
  <c r="R737" i="1"/>
  <c r="P709" i="1"/>
  <c r="R698" i="1"/>
  <c r="R689" i="1"/>
  <c r="P677" i="1"/>
  <c r="R674" i="1"/>
  <c r="R590" i="1"/>
  <c r="R579" i="1"/>
  <c r="R576" i="1"/>
  <c r="Q324" i="1"/>
  <c r="Q303" i="1"/>
  <c r="Q254" i="1"/>
  <c r="P132" i="1"/>
  <c r="R97" i="1"/>
  <c r="P833" i="1"/>
  <c r="R828" i="1"/>
  <c r="P825" i="1"/>
  <c r="R820" i="1"/>
  <c r="R818" i="1"/>
  <c r="R816" i="1"/>
  <c r="R814" i="1"/>
  <c r="R812" i="1"/>
  <c r="R810" i="1"/>
  <c r="Q809" i="1"/>
  <c r="Q808" i="1"/>
  <c r="P807" i="1"/>
  <c r="R802" i="1"/>
  <c r="Q801" i="1"/>
  <c r="Q800" i="1"/>
  <c r="P799" i="1"/>
  <c r="P795" i="1"/>
  <c r="R790" i="1"/>
  <c r="Q789" i="1"/>
  <c r="Q788" i="1"/>
  <c r="Q786" i="1"/>
  <c r="R781" i="1"/>
  <c r="Q780" i="1"/>
  <c r="Q778" i="1"/>
  <c r="R775" i="1"/>
  <c r="Q774" i="1"/>
  <c r="R771" i="1"/>
  <c r="Q770" i="1"/>
  <c r="R767" i="1"/>
  <c r="Q766" i="1"/>
  <c r="R763" i="1"/>
  <c r="Q762" i="1"/>
  <c r="R759" i="1"/>
  <c r="Q758" i="1"/>
  <c r="R755" i="1"/>
  <c r="P729" i="1"/>
  <c r="R717" i="1"/>
  <c r="R685" i="1"/>
  <c r="R649" i="1"/>
  <c r="R646" i="1"/>
  <c r="P626" i="1"/>
  <c r="R615" i="1"/>
  <c r="P600" i="1"/>
  <c r="P582" i="1"/>
  <c r="P579" i="1"/>
  <c r="P576" i="1"/>
  <c r="P415" i="1"/>
  <c r="R385" i="1"/>
  <c r="Q380" i="1"/>
  <c r="O370" i="1"/>
  <c r="R260" i="1"/>
  <c r="O254" i="1"/>
  <c r="P21" i="1"/>
  <c r="Q830" i="1"/>
  <c r="Q822" i="1"/>
  <c r="Q820" i="1"/>
  <c r="Q818" i="1"/>
  <c r="Q816" i="1"/>
  <c r="Q814" i="1"/>
  <c r="Q812" i="1"/>
  <c r="Q810" i="1"/>
  <c r="P809" i="1"/>
  <c r="Q802" i="1"/>
  <c r="P801" i="1"/>
  <c r="Q790" i="1"/>
  <c r="P789" i="1"/>
  <c r="P775" i="1"/>
  <c r="P771" i="1"/>
  <c r="P767" i="1"/>
  <c r="P763" i="1"/>
  <c r="P759" i="1"/>
  <c r="Q749" i="1"/>
  <c r="R747" i="1"/>
  <c r="R705" i="1"/>
  <c r="P693" i="1"/>
  <c r="R690" i="1"/>
  <c r="R682" i="1"/>
  <c r="R673" i="1"/>
  <c r="P628" i="1"/>
  <c r="R621" i="1"/>
  <c r="P612" i="1"/>
  <c r="R283" i="1"/>
  <c r="O208" i="1"/>
  <c r="R270" i="1"/>
  <c r="R254" i="1"/>
  <c r="P621" i="1"/>
  <c r="R620" i="1"/>
  <c r="P606" i="1"/>
  <c r="R606" i="1"/>
  <c r="R597" i="1"/>
  <c r="P596" i="1"/>
  <c r="P564" i="1"/>
  <c r="R526" i="1"/>
  <c r="R513" i="1"/>
  <c r="P433" i="1"/>
  <c r="P438" i="1"/>
  <c r="R438" i="1"/>
  <c r="P439" i="1"/>
  <c r="P411" i="1"/>
  <c r="R419" i="1"/>
  <c r="P364" i="1"/>
  <c r="P370" i="1"/>
  <c r="R361" i="1"/>
  <c r="P353" i="1"/>
  <c r="R340" i="1"/>
  <c r="R325" i="1"/>
  <c r="R309" i="1"/>
  <c r="P303" i="1"/>
  <c r="R294" i="1"/>
  <c r="Q283" i="1"/>
  <c r="Q281" i="1"/>
  <c r="R272" i="1"/>
  <c r="P270" i="1"/>
  <c r="O270" i="1"/>
  <c r="P249" i="1"/>
  <c r="R255" i="1"/>
  <c r="R248" i="1"/>
  <c r="Q256" i="1"/>
  <c r="Q259" i="1"/>
  <c r="R263" i="1"/>
  <c r="Q257" i="1"/>
  <c r="O214" i="1"/>
  <c r="R214" i="1"/>
  <c r="R224" i="1"/>
  <c r="Q235" i="1"/>
  <c r="R218" i="1"/>
  <c r="O233" i="1"/>
  <c r="Q219" i="1"/>
  <c r="Q176" i="1"/>
  <c r="O195" i="1"/>
  <c r="R170" i="1"/>
  <c r="P183" i="1"/>
  <c r="R202" i="1"/>
  <c r="Q140" i="1"/>
  <c r="R150" i="1"/>
  <c r="R66" i="1"/>
  <c r="R37" i="1"/>
  <c r="P30" i="1"/>
  <c r="O21" i="1"/>
  <c r="R21" i="1"/>
  <c r="R14" i="1"/>
  <c r="Q795" i="1"/>
  <c r="P793" i="1"/>
  <c r="P697" i="1"/>
  <c r="R697" i="1"/>
  <c r="Q787" i="1"/>
  <c r="O787" i="1"/>
  <c r="Q783" i="1"/>
  <c r="O783" i="1"/>
  <c r="Q779" i="1"/>
  <c r="O779" i="1"/>
  <c r="P678" i="1"/>
  <c r="R678" i="1"/>
  <c r="R793" i="1"/>
  <c r="P681" i="1"/>
  <c r="R681" i="1"/>
  <c r="R795" i="1"/>
  <c r="Q793" i="1"/>
  <c r="P791" i="1"/>
  <c r="R787" i="1"/>
  <c r="Q785" i="1"/>
  <c r="O785" i="1"/>
  <c r="R783" i="1"/>
  <c r="Q781" i="1"/>
  <c r="O781" i="1"/>
  <c r="R779" i="1"/>
  <c r="Q777" i="1"/>
  <c r="O777" i="1"/>
  <c r="Q750" i="1"/>
  <c r="P750" i="1"/>
  <c r="R750" i="1"/>
  <c r="P733" i="1"/>
  <c r="R733" i="1"/>
  <c r="P721" i="1"/>
  <c r="R721" i="1"/>
  <c r="P694" i="1"/>
  <c r="R694" i="1"/>
  <c r="O775" i="1"/>
  <c r="O773" i="1"/>
  <c r="S773" i="1"/>
  <c r="O771" i="1"/>
  <c r="O767" i="1"/>
  <c r="O765" i="1"/>
  <c r="O763" i="1"/>
  <c r="O761" i="1"/>
  <c r="O759" i="1"/>
  <c r="O757" i="1"/>
  <c r="R749" i="1"/>
  <c r="R702" i="1"/>
  <c r="R686" i="1"/>
  <c r="R670" i="1"/>
  <c r="R653" i="1"/>
  <c r="P630" i="1"/>
  <c r="R622" i="1"/>
  <c r="P620" i="1"/>
  <c r="R609" i="1"/>
  <c r="R601" i="1"/>
  <c r="R593" i="1"/>
  <c r="P590" i="1"/>
  <c r="R598" i="1"/>
  <c r="R559" i="1"/>
  <c r="R519" i="1"/>
  <c r="R412" i="1"/>
  <c r="R407" i="1"/>
  <c r="R368" i="1"/>
  <c r="R381" i="1"/>
  <c r="R379" i="1"/>
  <c r="O378" i="1"/>
  <c r="P380" i="1"/>
  <c r="R377" i="1"/>
  <c r="R357" i="1"/>
  <c r="O353" i="1"/>
  <c r="R349" i="1"/>
  <c r="R344" i="1"/>
  <c r="R339" i="1"/>
  <c r="P340" i="1"/>
  <c r="R327" i="1"/>
  <c r="R318" i="1"/>
  <c r="P324" i="1"/>
  <c r="P309" i="1"/>
  <c r="Q294" i="1"/>
  <c r="Q300" i="1"/>
  <c r="R296" i="1"/>
  <c r="R285" i="1"/>
  <c r="P281" i="1"/>
  <c r="Q264" i="1"/>
  <c r="R244" i="1"/>
  <c r="R257" i="1"/>
  <c r="Q214" i="1"/>
  <c r="R230" i="1"/>
  <c r="O224" i="1"/>
  <c r="R215" i="1"/>
  <c r="P235" i="1"/>
  <c r="R229" i="1"/>
  <c r="O165" i="1"/>
  <c r="O115" i="1"/>
  <c r="P116" i="1"/>
  <c r="R665" i="1"/>
  <c r="P348" i="1"/>
  <c r="P294" i="1"/>
  <c r="Q266" i="1"/>
  <c r="R30" i="1"/>
  <c r="Q17" i="1"/>
  <c r="R19" i="1"/>
  <c r="P14" i="1"/>
  <c r="R658" i="1"/>
  <c r="R626" i="1"/>
  <c r="P613" i="1"/>
  <c r="P603" i="1"/>
  <c r="R578" i="1"/>
  <c r="Q563" i="1"/>
  <c r="R528" i="1"/>
  <c r="R485" i="1"/>
  <c r="R445" i="1"/>
  <c r="P434" i="1"/>
  <c r="P417" i="1"/>
  <c r="R380" i="1"/>
  <c r="O348" i="1"/>
  <c r="R353" i="1"/>
  <c r="P328" i="1"/>
  <c r="R324" i="1"/>
  <c r="R304" i="1"/>
  <c r="Q298" i="1"/>
  <c r="R281" i="1"/>
  <c r="R267" i="1"/>
  <c r="O266" i="1"/>
  <c r="Q253" i="1"/>
  <c r="R235" i="1"/>
  <c r="Q227" i="1"/>
  <c r="R178" i="1"/>
  <c r="P159" i="1"/>
  <c r="Q118" i="1"/>
  <c r="R80" i="1"/>
  <c r="O59" i="1"/>
  <c r="Q26" i="1"/>
  <c r="O178" i="1"/>
  <c r="P185" i="1"/>
  <c r="O175" i="1"/>
  <c r="Q190" i="1"/>
  <c r="R153" i="1"/>
  <c r="R162" i="1"/>
  <c r="R114" i="1"/>
  <c r="P125" i="1"/>
  <c r="P106" i="1"/>
  <c r="P95" i="1"/>
  <c r="R84" i="1"/>
  <c r="R47" i="1"/>
  <c r="R40" i="1"/>
  <c r="R33" i="1"/>
  <c r="O26" i="1"/>
  <c r="O25" i="1"/>
  <c r="R139" i="1"/>
  <c r="P84" i="1"/>
  <c r="R70" i="1"/>
  <c r="R189" i="1"/>
  <c r="P139" i="1"/>
  <c r="P111" i="1"/>
  <c r="Q94" i="1"/>
  <c r="O84" i="1"/>
  <c r="O73" i="1"/>
  <c r="O70" i="1"/>
  <c r="O56" i="1"/>
  <c r="Q31" i="1"/>
  <c r="R18" i="1"/>
  <c r="R43" i="1"/>
  <c r="O44" i="1"/>
  <c r="R662" i="1"/>
  <c r="P661" i="1"/>
  <c r="R657" i="1"/>
  <c r="R654" i="1"/>
  <c r="R650" i="1"/>
  <c r="R640" i="1"/>
  <c r="P640" i="1"/>
  <c r="R638" i="1"/>
  <c r="P638" i="1"/>
  <c r="R636" i="1"/>
  <c r="R634" i="1"/>
  <c r="P634" i="1"/>
  <c r="R632" i="1"/>
  <c r="P632" i="1"/>
  <c r="R628" i="1"/>
  <c r="R624" i="1"/>
  <c r="P624" i="1"/>
  <c r="P622" i="1"/>
  <c r="P615" i="1"/>
  <c r="R613" i="1"/>
  <c r="R612" i="1"/>
  <c r="P609" i="1"/>
  <c r="P611" i="1"/>
  <c r="R611" i="1"/>
  <c r="R603" i="1"/>
  <c r="R600" i="1"/>
  <c r="P601" i="1"/>
  <c r="P586" i="1"/>
  <c r="R586" i="1"/>
  <c r="P597" i="1"/>
  <c r="P593" i="1"/>
  <c r="R596" i="1"/>
  <c r="R589" i="1"/>
  <c r="P589" i="1"/>
  <c r="P598" i="1"/>
  <c r="R585" i="1"/>
  <c r="P585" i="1"/>
  <c r="R581" i="1"/>
  <c r="P581" i="1"/>
  <c r="R571" i="1"/>
  <c r="R567" i="1"/>
  <c r="O547" i="1"/>
  <c r="R535" i="1"/>
  <c r="R531" i="1"/>
  <c r="R505" i="1"/>
  <c r="R497" i="1"/>
  <c r="P449" i="1"/>
  <c r="P454" i="1"/>
  <c r="R433" i="1"/>
  <c r="R428" i="1"/>
  <c r="R417" i="1"/>
  <c r="R415" i="1"/>
  <c r="P406" i="1"/>
  <c r="P407" i="1"/>
  <c r="P393" i="1"/>
  <c r="R393" i="1"/>
  <c r="R403" i="1"/>
  <c r="P408" i="1"/>
  <c r="R373" i="1"/>
  <c r="P373" i="1"/>
  <c r="P368" i="1"/>
  <c r="P366" i="1"/>
  <c r="P381" i="1"/>
  <c r="R389" i="1"/>
  <c r="P379" i="1"/>
  <c r="P383" i="1"/>
  <c r="Q375" i="1"/>
  <c r="R378" i="1"/>
  <c r="P378" i="1"/>
  <c r="R372" i="1"/>
  <c r="P372" i="1"/>
  <c r="Q371" i="1"/>
  <c r="R370" i="1"/>
  <c r="R352" i="1"/>
  <c r="O352" i="1"/>
  <c r="R348" i="1"/>
  <c r="O361" i="1"/>
  <c r="P357" i="1"/>
  <c r="O357" i="1"/>
  <c r="O359" i="1"/>
  <c r="R359" i="1"/>
  <c r="O349" i="1"/>
  <c r="P343" i="1"/>
  <c r="P344" i="1"/>
  <c r="R341" i="1"/>
  <c r="P339" i="1"/>
  <c r="R333" i="1"/>
  <c r="R328" i="1"/>
  <c r="R317" i="1"/>
  <c r="Q317" i="1"/>
  <c r="P317" i="1"/>
  <c r="R319" i="1"/>
  <c r="R315" i="1"/>
  <c r="Q309" i="1"/>
  <c r="R303" i="1"/>
  <c r="O304" i="1"/>
  <c r="Q304" i="1"/>
  <c r="Q299" i="1"/>
  <c r="P299" i="1"/>
  <c r="R299" i="1"/>
  <c r="R297" i="1"/>
  <c r="Q293" i="1"/>
  <c r="R300" i="1"/>
  <c r="P300" i="1"/>
  <c r="Q296" i="1"/>
  <c r="P296" i="1"/>
  <c r="R291" i="1"/>
  <c r="P289" i="1"/>
  <c r="R289" i="1"/>
  <c r="Q289" i="1"/>
  <c r="Q287" i="1"/>
  <c r="R287" i="1"/>
  <c r="R279" i="1"/>
  <c r="O267" i="1"/>
  <c r="Q267" i="1"/>
  <c r="O249" i="1"/>
  <c r="R262" i="1"/>
  <c r="Q262" i="1"/>
  <c r="Q255" i="1"/>
  <c r="P255" i="1"/>
  <c r="Q260" i="1"/>
  <c r="R259" i="1"/>
  <c r="R252" i="1"/>
  <c r="R266" i="1"/>
  <c r="R264" i="1"/>
  <c r="P264" i="1"/>
  <c r="R253" i="1"/>
  <c r="Q244" i="1"/>
  <c r="R261" i="1"/>
  <c r="Q263" i="1"/>
  <c r="O258" i="1"/>
  <c r="R258" i="1"/>
  <c r="Q258" i="1"/>
  <c r="P257" i="1"/>
  <c r="Q212" i="1"/>
  <c r="R212" i="1"/>
  <c r="R234" i="1"/>
  <c r="Q234" i="1"/>
  <c r="R240" i="1"/>
  <c r="Q240" i="1"/>
  <c r="P230" i="1"/>
  <c r="Q224" i="1"/>
  <c r="R243" i="1"/>
  <c r="Q243" i="1"/>
  <c r="P243" i="1"/>
  <c r="Q226" i="1"/>
  <c r="R226" i="1"/>
  <c r="Q215" i="1"/>
  <c r="R211" i="1"/>
  <c r="Q208" i="1"/>
  <c r="R225" i="1"/>
  <c r="Q225" i="1"/>
  <c r="P225" i="1"/>
  <c r="R227" i="1"/>
  <c r="Q229" i="1"/>
  <c r="Q218" i="1"/>
  <c r="P210" i="1"/>
  <c r="R210" i="1"/>
  <c r="R232" i="1"/>
  <c r="P232" i="1"/>
  <c r="Q232" i="1"/>
  <c r="O221" i="1"/>
  <c r="R221" i="1"/>
  <c r="Q221" i="1"/>
  <c r="R219" i="1"/>
  <c r="P200" i="1"/>
  <c r="P188" i="1"/>
  <c r="R195" i="1"/>
  <c r="P204" i="1"/>
  <c r="R204" i="1"/>
  <c r="P174" i="1"/>
  <c r="P201" i="1"/>
  <c r="Q197" i="1"/>
  <c r="R169" i="1"/>
  <c r="P169" i="1"/>
  <c r="P179" i="1"/>
  <c r="P168" i="1"/>
  <c r="Q173" i="1"/>
  <c r="O170" i="1"/>
  <c r="R183" i="1"/>
  <c r="P182" i="1"/>
  <c r="Q192" i="1"/>
  <c r="R175" i="1"/>
  <c r="R193" i="1"/>
  <c r="P193" i="1"/>
  <c r="P191" i="1"/>
  <c r="P187" i="1"/>
  <c r="P171" i="1"/>
  <c r="R171" i="1"/>
  <c r="Q171" i="1"/>
  <c r="R155" i="1"/>
  <c r="P155" i="1"/>
  <c r="R164" i="1"/>
  <c r="Q139" i="1"/>
  <c r="R151" i="1"/>
  <c r="P151" i="1"/>
  <c r="R157" i="1"/>
  <c r="Q147" i="1"/>
  <c r="R165" i="1"/>
  <c r="R163" i="1"/>
  <c r="Q163" i="1"/>
  <c r="P163" i="1"/>
  <c r="O167" i="1"/>
  <c r="R159" i="1"/>
  <c r="R156" i="1"/>
  <c r="Q148" i="1"/>
  <c r="R144" i="1"/>
  <c r="O144" i="1"/>
  <c r="Q162" i="1"/>
  <c r="P162" i="1"/>
  <c r="O138" i="1"/>
  <c r="R149" i="1"/>
  <c r="P149" i="1"/>
  <c r="R166" i="1"/>
  <c r="Q145" i="1"/>
  <c r="O136" i="1"/>
  <c r="R136" i="1"/>
  <c r="Q161" i="1"/>
  <c r="P161" i="1"/>
  <c r="R161" i="1"/>
  <c r="O143" i="1"/>
  <c r="R154" i="1"/>
  <c r="P154" i="1"/>
  <c r="R160" i="1"/>
  <c r="O150" i="1"/>
  <c r="R126" i="1"/>
  <c r="Q126" i="1"/>
  <c r="P126" i="1"/>
  <c r="O135" i="1"/>
  <c r="R128" i="1"/>
  <c r="P128" i="1"/>
  <c r="Q131" i="1"/>
  <c r="R115" i="1"/>
  <c r="R118" i="1"/>
  <c r="P118" i="1"/>
  <c r="O130" i="1"/>
  <c r="R112" i="1"/>
  <c r="R110" i="1"/>
  <c r="Q117" i="1"/>
  <c r="R132" i="1"/>
  <c r="Q124" i="1"/>
  <c r="Q108" i="1"/>
  <c r="P99" i="1"/>
  <c r="P93" i="1"/>
  <c r="O89" i="1"/>
  <c r="P97" i="1"/>
  <c r="O97" i="1"/>
  <c r="P86" i="1"/>
  <c r="O80" i="1"/>
  <c r="P78" i="1"/>
  <c r="O74" i="1"/>
  <c r="R74" i="1"/>
  <c r="R73" i="1"/>
  <c r="P73" i="1"/>
  <c r="P67" i="1"/>
  <c r="P70" i="1"/>
  <c r="O66" i="1"/>
  <c r="P64" i="1"/>
  <c r="R55" i="1"/>
  <c r="R58" i="1"/>
  <c r="P58" i="1"/>
  <c r="O58" i="1"/>
  <c r="Q60" i="1"/>
  <c r="R56" i="1"/>
  <c r="Q56" i="1"/>
  <c r="R51" i="1"/>
  <c r="P47" i="1"/>
  <c r="R59" i="1"/>
  <c r="Q59" i="1"/>
  <c r="Q43" i="1"/>
  <c r="P43" i="1"/>
  <c r="P44" i="1"/>
  <c r="O37" i="1"/>
  <c r="Q37" i="1"/>
  <c r="R31" i="1"/>
  <c r="O31" i="1"/>
  <c r="R35" i="1"/>
  <c r="P33" i="1"/>
  <c r="R26" i="1"/>
  <c r="Q25" i="1"/>
  <c r="R25" i="1"/>
  <c r="R23" i="1"/>
  <c r="Q18" i="1"/>
  <c r="P18" i="1"/>
  <c r="R17" i="1"/>
  <c r="O17" i="1"/>
  <c r="P19" i="1"/>
  <c r="Q14" i="1"/>
  <c r="Q554" i="1"/>
  <c r="P554" i="1"/>
  <c r="R536" i="1"/>
  <c r="P536" i="1"/>
  <c r="R501" i="1"/>
  <c r="P501" i="1"/>
  <c r="R480" i="1"/>
  <c r="P480" i="1"/>
  <c r="R482" i="1"/>
  <c r="P482" i="1"/>
  <c r="R448" i="1"/>
  <c r="P448" i="1"/>
  <c r="O423" i="1"/>
  <c r="P423" i="1"/>
  <c r="R423" i="1"/>
  <c r="P578" i="1"/>
  <c r="P571" i="1"/>
  <c r="P572" i="1"/>
  <c r="P567" i="1"/>
  <c r="R569" i="1"/>
  <c r="R561" i="1"/>
  <c r="P560" i="1"/>
  <c r="Q562" i="1"/>
  <c r="Q559" i="1"/>
  <c r="O559" i="1"/>
  <c r="R540" i="1"/>
  <c r="P540" i="1"/>
  <c r="R521" i="1"/>
  <c r="P521" i="1"/>
  <c r="R506" i="1"/>
  <c r="P506" i="1"/>
  <c r="R492" i="1"/>
  <c r="P492" i="1"/>
  <c r="P472" i="1"/>
  <c r="R472" i="1"/>
  <c r="P477" i="1"/>
  <c r="R477" i="1"/>
  <c r="P466" i="1"/>
  <c r="R466" i="1"/>
  <c r="P470" i="1"/>
  <c r="R470" i="1"/>
  <c r="P468" i="1"/>
  <c r="R468" i="1"/>
  <c r="P475" i="1"/>
  <c r="R475" i="1"/>
  <c r="P455" i="1"/>
  <c r="R455" i="1"/>
  <c r="P440" i="1"/>
  <c r="R440" i="1"/>
  <c r="P443" i="1"/>
  <c r="R443" i="1"/>
  <c r="P429" i="1"/>
  <c r="R429" i="1"/>
  <c r="O435" i="1"/>
  <c r="P435" i="1"/>
  <c r="R435" i="1"/>
  <c r="O409" i="1"/>
  <c r="P409" i="1"/>
  <c r="R409" i="1"/>
  <c r="O404" i="1"/>
  <c r="P404" i="1"/>
  <c r="R404" i="1"/>
  <c r="P312" i="1"/>
  <c r="O312" i="1"/>
  <c r="Q312" i="1"/>
  <c r="R312" i="1"/>
  <c r="Q286" i="1"/>
  <c r="O286" i="1"/>
  <c r="P286" i="1"/>
  <c r="R286" i="1"/>
  <c r="Q557" i="1"/>
  <c r="P557" i="1"/>
  <c r="R515" i="1"/>
  <c r="P515" i="1"/>
  <c r="R478" i="1"/>
  <c r="P478" i="1"/>
  <c r="R469" i="1"/>
  <c r="P469" i="1"/>
  <c r="R463" i="1"/>
  <c r="P463" i="1"/>
  <c r="R457" i="1"/>
  <c r="P457" i="1"/>
  <c r="O450" i="1"/>
  <c r="P450" i="1"/>
  <c r="R450" i="1"/>
  <c r="O418" i="1"/>
  <c r="P418" i="1"/>
  <c r="R418" i="1"/>
  <c r="R582" i="1"/>
  <c r="P569" i="1"/>
  <c r="O561" i="1"/>
  <c r="O546" i="1"/>
  <c r="P546" i="1"/>
  <c r="Q551" i="1"/>
  <c r="R551" i="1"/>
  <c r="O551" i="1"/>
  <c r="O550" i="1"/>
  <c r="P550" i="1"/>
  <c r="Q545" i="1"/>
  <c r="R545" i="1"/>
  <c r="O545" i="1"/>
  <c r="R539" i="1"/>
  <c r="R533" i="1"/>
  <c r="P533" i="1"/>
  <c r="R524" i="1"/>
  <c r="R517" i="1"/>
  <c r="P517" i="1"/>
  <c r="R509" i="1"/>
  <c r="R504" i="1"/>
  <c r="P504" i="1"/>
  <c r="R494" i="1"/>
  <c r="R486" i="1"/>
  <c r="P486" i="1"/>
  <c r="O405" i="1"/>
  <c r="P405" i="1"/>
  <c r="R405" i="1"/>
  <c r="O384" i="1"/>
  <c r="P384" i="1"/>
  <c r="R384" i="1"/>
  <c r="Q334" i="1"/>
  <c r="O334" i="1"/>
  <c r="P334" i="1"/>
  <c r="R334" i="1"/>
  <c r="Q331" i="1"/>
  <c r="R331" i="1"/>
  <c r="P331" i="1"/>
  <c r="O331" i="1"/>
  <c r="R305" i="1"/>
  <c r="Q305" i="1"/>
  <c r="R295" i="1"/>
  <c r="R465" i="1"/>
  <c r="P465" i="1"/>
  <c r="R462" i="1"/>
  <c r="P462" i="1"/>
  <c r="R458" i="1"/>
  <c r="P458" i="1"/>
  <c r="R427" i="1"/>
  <c r="P427" i="1"/>
  <c r="O209" i="1"/>
  <c r="Q209" i="1"/>
  <c r="P209" i="1"/>
  <c r="R209" i="1"/>
  <c r="Q196" i="1"/>
  <c r="R196" i="1"/>
  <c r="O196" i="1"/>
  <c r="O563" i="1"/>
  <c r="P563" i="1"/>
  <c r="Q549" i="1"/>
  <c r="R549" i="1"/>
  <c r="O548" i="1"/>
  <c r="Q548" i="1"/>
  <c r="O555" i="1"/>
  <c r="R555" i="1"/>
  <c r="P555" i="1"/>
  <c r="O541" i="1"/>
  <c r="Q541" i="1"/>
  <c r="O542" i="1"/>
  <c r="R542" i="1"/>
  <c r="P542" i="1"/>
  <c r="R527" i="1"/>
  <c r="P527" i="1"/>
  <c r="P508" i="1"/>
  <c r="R495" i="1"/>
  <c r="P495" i="1"/>
  <c r="O382" i="1"/>
  <c r="P382" i="1"/>
  <c r="R382" i="1"/>
  <c r="Q355" i="1"/>
  <c r="R355" i="1"/>
  <c r="O355" i="1"/>
  <c r="P355" i="1"/>
  <c r="Q335" i="1"/>
  <c r="P335" i="1"/>
  <c r="O335" i="1"/>
  <c r="R335" i="1"/>
  <c r="P247" i="1"/>
  <c r="R247" i="1"/>
  <c r="O247" i="1"/>
  <c r="Q247" i="1"/>
  <c r="P265" i="1"/>
  <c r="R265" i="1"/>
  <c r="O265" i="1"/>
  <c r="Q265" i="1"/>
  <c r="R338" i="1"/>
  <c r="Q338" i="1"/>
  <c r="Q321" i="1"/>
  <c r="P321" i="1"/>
  <c r="P322" i="1"/>
  <c r="O322" i="1"/>
  <c r="Q310" i="1"/>
  <c r="P310" i="1"/>
  <c r="Q308" i="1"/>
  <c r="P308" i="1"/>
  <c r="Q302" i="1"/>
  <c r="P302" i="1"/>
  <c r="Q292" i="1"/>
  <c r="R292" i="1"/>
  <c r="Q276" i="1"/>
  <c r="O276" i="1"/>
  <c r="P276" i="1"/>
  <c r="Q216" i="1"/>
  <c r="O216" i="1"/>
  <c r="P216" i="1"/>
  <c r="P217" i="1"/>
  <c r="O217" i="1"/>
  <c r="R217" i="1"/>
  <c r="P213" i="1"/>
  <c r="R213" i="1"/>
  <c r="O213" i="1"/>
  <c r="Q213" i="1"/>
  <c r="P242" i="1"/>
  <c r="R242" i="1"/>
  <c r="O242" i="1"/>
  <c r="Q242" i="1"/>
  <c r="R547" i="1"/>
  <c r="Q345" i="1"/>
  <c r="O345" i="1"/>
  <c r="Q326" i="1"/>
  <c r="P326" i="1"/>
  <c r="O326" i="1"/>
  <c r="P313" i="1"/>
  <c r="O313" i="1"/>
  <c r="R314" i="1"/>
  <c r="Q314" i="1"/>
  <c r="R316" i="1"/>
  <c r="Q316" i="1"/>
  <c r="R307" i="1"/>
  <c r="Q307" i="1"/>
  <c r="Q278" i="1"/>
  <c r="O278" i="1"/>
  <c r="P278" i="1"/>
  <c r="R271" i="1"/>
  <c r="Q271" i="1"/>
  <c r="Q268" i="1"/>
  <c r="R268" i="1"/>
  <c r="Q251" i="1"/>
  <c r="O251" i="1"/>
  <c r="P251" i="1"/>
  <c r="Q246" i="1"/>
  <c r="O246" i="1"/>
  <c r="P246" i="1"/>
  <c r="Q220" i="1"/>
  <c r="O220" i="1"/>
  <c r="P220" i="1"/>
  <c r="R449" i="1"/>
  <c r="R454" i="1"/>
  <c r="P445" i="1"/>
  <c r="P428" i="1"/>
  <c r="R439" i="1"/>
  <c r="R434" i="1"/>
  <c r="P421" i="1"/>
  <c r="P412" i="1"/>
  <c r="R411" i="1"/>
  <c r="R406" i="1"/>
  <c r="P419" i="1"/>
  <c r="P403" i="1"/>
  <c r="R408" i="1"/>
  <c r="P385" i="1"/>
  <c r="R366" i="1"/>
  <c r="O389" i="1"/>
  <c r="O377" i="1"/>
  <c r="P352" i="1"/>
  <c r="P361" i="1"/>
  <c r="P359" i="1"/>
  <c r="P349" i="1"/>
  <c r="R345" i="1"/>
  <c r="Q343" i="1"/>
  <c r="R343" i="1"/>
  <c r="Q342" i="1"/>
  <c r="R342" i="1"/>
  <c r="P342" i="1"/>
  <c r="Q329" i="1"/>
  <c r="R330" i="1"/>
  <c r="Q330" i="1"/>
  <c r="O321" i="1"/>
  <c r="Q322" i="1"/>
  <c r="R313" i="1"/>
  <c r="O310" i="1"/>
  <c r="O308" i="1"/>
  <c r="O302" i="1"/>
  <c r="R276" i="1"/>
  <c r="Q274" i="1"/>
  <c r="O274" i="1"/>
  <c r="P274" i="1"/>
  <c r="Q269" i="1"/>
  <c r="R269" i="1"/>
  <c r="R216" i="1"/>
  <c r="Q231" i="1"/>
  <c r="O231" i="1"/>
  <c r="P231" i="1"/>
  <c r="O297" i="1"/>
  <c r="O287" i="1"/>
  <c r="O282" i="1"/>
  <c r="O283" i="1"/>
  <c r="Q275" i="1"/>
  <c r="O262" i="1"/>
  <c r="O259" i="1"/>
  <c r="O252" i="1"/>
  <c r="O244" i="1"/>
  <c r="O261" i="1"/>
  <c r="O236" i="1"/>
  <c r="O234" i="1"/>
  <c r="O240" i="1"/>
  <c r="O215" i="1"/>
  <c r="O211" i="1"/>
  <c r="O229" i="1"/>
  <c r="P207" i="1"/>
  <c r="O207" i="1"/>
  <c r="P238" i="1"/>
  <c r="O238" i="1"/>
  <c r="R238" i="1"/>
  <c r="Q181" i="1"/>
  <c r="O181" i="1"/>
  <c r="O344" i="1"/>
  <c r="O339" i="1"/>
  <c r="O328" i="1"/>
  <c r="Q323" i="1"/>
  <c r="Q288" i="1"/>
  <c r="O260" i="1"/>
  <c r="Q252" i="1"/>
  <c r="O253" i="1"/>
  <c r="Q261" i="1"/>
  <c r="O212" i="1"/>
  <c r="R236" i="1"/>
  <c r="Q223" i="1"/>
  <c r="O228" i="1"/>
  <c r="O226" i="1"/>
  <c r="Q211" i="1"/>
  <c r="O227" i="1"/>
  <c r="Q207" i="1"/>
  <c r="O218" i="1"/>
  <c r="P233" i="1"/>
  <c r="Q233" i="1"/>
  <c r="Q180" i="1"/>
  <c r="R180" i="1"/>
  <c r="O180" i="1"/>
  <c r="O194" i="1"/>
  <c r="O177" i="1"/>
  <c r="R147" i="1"/>
  <c r="O152" i="1"/>
  <c r="P146" i="1"/>
  <c r="R148" i="1"/>
  <c r="O141" i="1"/>
  <c r="P142" i="1"/>
  <c r="R145" i="1"/>
  <c r="O158" i="1"/>
  <c r="P137" i="1"/>
  <c r="R140" i="1"/>
  <c r="O134" i="1"/>
  <c r="P133" i="1"/>
  <c r="R131" i="1"/>
  <c r="O127" i="1"/>
  <c r="P121" i="1"/>
  <c r="R125" i="1"/>
  <c r="R117" i="1"/>
  <c r="Q129" i="1"/>
  <c r="O123" i="1"/>
  <c r="R111" i="1"/>
  <c r="R124" i="1"/>
  <c r="R116" i="1"/>
  <c r="Q120" i="1"/>
  <c r="O105" i="1"/>
  <c r="R106" i="1"/>
  <c r="R108" i="1"/>
  <c r="R99" i="1"/>
  <c r="Q101" i="1"/>
  <c r="O100" i="1"/>
  <c r="R93" i="1"/>
  <c r="R94" i="1"/>
  <c r="R95" i="1"/>
  <c r="O98" i="1"/>
  <c r="P89" i="1"/>
  <c r="O87" i="1"/>
  <c r="R86" i="1"/>
  <c r="P80" i="1"/>
  <c r="R78" i="1"/>
  <c r="O77" i="1"/>
  <c r="P74" i="1"/>
  <c r="O69" i="1"/>
  <c r="R67" i="1"/>
  <c r="R64" i="1"/>
  <c r="O57" i="1"/>
  <c r="P55" i="1"/>
  <c r="O54" i="1"/>
  <c r="O51" i="1"/>
  <c r="Q47" i="1"/>
  <c r="Q44" i="1"/>
  <c r="O40" i="1"/>
  <c r="O35" i="1"/>
  <c r="Q33" i="1"/>
  <c r="O23" i="1"/>
  <c r="Q19" i="1"/>
  <c r="O9" i="1"/>
  <c r="R200" i="1"/>
  <c r="P195" i="1"/>
  <c r="Q204" i="1"/>
  <c r="R174" i="1"/>
  <c r="P178" i="1"/>
  <c r="Q169" i="1"/>
  <c r="R179" i="1"/>
  <c r="P170" i="1"/>
  <c r="Q183" i="1"/>
  <c r="R185" i="1"/>
  <c r="Q193" i="1"/>
  <c r="R191" i="1"/>
  <c r="Q155" i="1"/>
  <c r="Q151" i="1"/>
  <c r="O157" i="1"/>
  <c r="P147" i="1"/>
  <c r="R146" i="1"/>
  <c r="R167" i="1"/>
  <c r="Q159" i="1"/>
  <c r="O156" i="1"/>
  <c r="P148" i="1"/>
  <c r="R142" i="1"/>
  <c r="R138" i="1"/>
  <c r="Q149" i="1"/>
  <c r="O166" i="1"/>
  <c r="P145" i="1"/>
  <c r="R137" i="1"/>
  <c r="R143" i="1"/>
  <c r="Q154" i="1"/>
  <c r="O160" i="1"/>
  <c r="P140" i="1"/>
  <c r="R133" i="1"/>
  <c r="R135" i="1"/>
  <c r="Q128" i="1"/>
  <c r="O114" i="1"/>
  <c r="P131" i="1"/>
  <c r="R121" i="1"/>
  <c r="R130" i="1"/>
  <c r="Q112" i="1"/>
  <c r="O110" i="1"/>
  <c r="O125" i="1"/>
  <c r="P113" i="1"/>
  <c r="O111" i="1"/>
  <c r="P124" i="1"/>
  <c r="P107" i="1"/>
  <c r="O106" i="1"/>
  <c r="P108" i="1"/>
  <c r="P91" i="1"/>
  <c r="O93" i="1"/>
  <c r="P94" i="1"/>
  <c r="O95" i="1"/>
  <c r="R98" i="1"/>
  <c r="R87" i="1"/>
  <c r="O86" i="1"/>
  <c r="O78" i="1"/>
  <c r="R77" i="1"/>
  <c r="R69" i="1"/>
  <c r="O67" i="1"/>
  <c r="O64" i="1"/>
  <c r="R57" i="1"/>
  <c r="R54" i="1"/>
  <c r="Q51" i="1"/>
  <c r="Q40" i="1"/>
  <c r="Q35" i="1"/>
  <c r="Q23" i="1"/>
  <c r="R194" i="1"/>
  <c r="R177" i="1"/>
  <c r="R152" i="1"/>
  <c r="Q146" i="1"/>
  <c r="R141" i="1"/>
  <c r="Q142" i="1"/>
  <c r="R158" i="1"/>
  <c r="Q137" i="1"/>
  <c r="R134" i="1"/>
  <c r="Q133" i="1"/>
  <c r="R127" i="1"/>
  <c r="Q121" i="1"/>
  <c r="R129" i="1"/>
  <c r="R120" i="1"/>
  <c r="R101" i="1"/>
  <c r="P98" i="1"/>
  <c r="P77" i="1"/>
  <c r="P69" i="1"/>
  <c r="P57" i="1"/>
  <c r="P54" i="1"/>
  <c r="R9" i="1"/>
  <c r="Q9" i="1"/>
  <c r="L9" i="1"/>
  <c r="P979" i="1"/>
  <c r="Q979" i="1"/>
  <c r="O979" i="1"/>
  <c r="P901" i="1"/>
  <c r="Q901" i="1"/>
  <c r="O901" i="1"/>
  <c r="P999" i="1"/>
  <c r="Q999" i="1"/>
  <c r="O999" i="1"/>
  <c r="P991" i="1"/>
  <c r="Q991" i="1"/>
  <c r="O991" i="1"/>
  <c r="P983" i="1"/>
  <c r="Q983" i="1"/>
  <c r="O983" i="1"/>
  <c r="P975" i="1"/>
  <c r="Q975" i="1"/>
  <c r="O975" i="1"/>
  <c r="P967" i="1"/>
  <c r="Q967" i="1"/>
  <c r="O967" i="1"/>
  <c r="P959" i="1"/>
  <c r="Q959" i="1"/>
  <c r="O959" i="1"/>
  <c r="P937" i="1"/>
  <c r="Q937" i="1"/>
  <c r="O937" i="1"/>
  <c r="P929" i="1"/>
  <c r="Q929" i="1"/>
  <c r="O929" i="1"/>
  <c r="P921" i="1"/>
  <c r="Q921" i="1"/>
  <c r="O921" i="1"/>
  <c r="P913" i="1"/>
  <c r="Q913" i="1"/>
  <c r="O913" i="1"/>
  <c r="P905" i="1"/>
  <c r="Q905" i="1"/>
  <c r="O905" i="1"/>
  <c r="P897" i="1"/>
  <c r="Q897" i="1"/>
  <c r="O897" i="1"/>
  <c r="P880" i="1"/>
  <c r="O880" i="1"/>
  <c r="R880" i="1"/>
  <c r="Q880" i="1"/>
  <c r="P987" i="1"/>
  <c r="Q987" i="1"/>
  <c r="O987" i="1"/>
  <c r="P971" i="1"/>
  <c r="Q971" i="1"/>
  <c r="O971" i="1"/>
  <c r="P933" i="1"/>
  <c r="Q933" i="1"/>
  <c r="O933" i="1"/>
  <c r="P925" i="1"/>
  <c r="Q925" i="1"/>
  <c r="O925" i="1"/>
  <c r="P917" i="1"/>
  <c r="Q917" i="1"/>
  <c r="O917" i="1"/>
  <c r="P909" i="1"/>
  <c r="Q909" i="1"/>
  <c r="O909" i="1"/>
  <c r="P888" i="1"/>
  <c r="O888" i="1"/>
  <c r="R888" i="1"/>
  <c r="Q888" i="1"/>
  <c r="P1007" i="1"/>
  <c r="Q1007" i="1"/>
  <c r="O1007" i="1"/>
  <c r="Q1005" i="1"/>
  <c r="O1005" i="1"/>
  <c r="P1005" i="1"/>
  <c r="Q997" i="1"/>
  <c r="O997" i="1"/>
  <c r="P997" i="1"/>
  <c r="P989" i="1"/>
  <c r="Q989" i="1"/>
  <c r="O989" i="1"/>
  <c r="R987" i="1"/>
  <c r="P981" i="1"/>
  <c r="Q981" i="1"/>
  <c r="O981" i="1"/>
  <c r="R979" i="1"/>
  <c r="P973" i="1"/>
  <c r="Q973" i="1"/>
  <c r="O973" i="1"/>
  <c r="R971" i="1"/>
  <c r="P965" i="1"/>
  <c r="Q965" i="1"/>
  <c r="O965" i="1"/>
  <c r="P957" i="1"/>
  <c r="Q957" i="1"/>
  <c r="O957" i="1"/>
  <c r="P951" i="1"/>
  <c r="Q951" i="1"/>
  <c r="O951" i="1"/>
  <c r="P947" i="1"/>
  <c r="Q947" i="1"/>
  <c r="O947" i="1"/>
  <c r="P943" i="1"/>
  <c r="Q943" i="1"/>
  <c r="O943" i="1"/>
  <c r="P939" i="1"/>
  <c r="Q939" i="1"/>
  <c r="O939" i="1"/>
  <c r="R933" i="1"/>
  <c r="P931" i="1"/>
  <c r="Q931" i="1"/>
  <c r="O931" i="1"/>
  <c r="R925" i="1"/>
  <c r="P923" i="1"/>
  <c r="Q923" i="1"/>
  <c r="O923" i="1"/>
  <c r="R917" i="1"/>
  <c r="P915" i="1"/>
  <c r="Q915" i="1"/>
  <c r="O915" i="1"/>
  <c r="R909" i="1"/>
  <c r="P907" i="1"/>
  <c r="Q907" i="1"/>
  <c r="O907" i="1"/>
  <c r="R901" i="1"/>
  <c r="P899" i="1"/>
  <c r="Q899" i="1"/>
  <c r="O899" i="1"/>
  <c r="P1003" i="1"/>
  <c r="Q1003" i="1"/>
  <c r="O1003" i="1"/>
  <c r="Q995" i="1"/>
  <c r="O995" i="1"/>
  <c r="P995" i="1"/>
  <c r="P963" i="1"/>
  <c r="Q963" i="1"/>
  <c r="O963" i="1"/>
  <c r="P955" i="1"/>
  <c r="Q955" i="1"/>
  <c r="O955" i="1"/>
  <c r="R1007" i="1"/>
  <c r="Q1001" i="1"/>
  <c r="O1001" i="1"/>
  <c r="P1001" i="1"/>
  <c r="R999" i="1"/>
  <c r="P993" i="1"/>
  <c r="Q993" i="1"/>
  <c r="O993" i="1"/>
  <c r="R991" i="1"/>
  <c r="P985" i="1"/>
  <c r="Q985" i="1"/>
  <c r="O985" i="1"/>
  <c r="R983" i="1"/>
  <c r="P977" i="1"/>
  <c r="Q977" i="1"/>
  <c r="O977" i="1"/>
  <c r="R975" i="1"/>
  <c r="P969" i="1"/>
  <c r="Q969" i="1"/>
  <c r="O969" i="1"/>
  <c r="R967" i="1"/>
  <c r="P961" i="1"/>
  <c r="Q961" i="1"/>
  <c r="O961" i="1"/>
  <c r="R959" i="1"/>
  <c r="P953" i="1"/>
  <c r="Q953" i="1"/>
  <c r="O953" i="1"/>
  <c r="P949" i="1"/>
  <c r="Q949" i="1"/>
  <c r="O949" i="1"/>
  <c r="P945" i="1"/>
  <c r="Q945" i="1"/>
  <c r="O945" i="1"/>
  <c r="P941" i="1"/>
  <c r="Q941" i="1"/>
  <c r="O941" i="1"/>
  <c r="R937" i="1"/>
  <c r="P935" i="1"/>
  <c r="Q935" i="1"/>
  <c r="O935" i="1"/>
  <c r="R929" i="1"/>
  <c r="P927" i="1"/>
  <c r="Q927" i="1"/>
  <c r="O927" i="1"/>
  <c r="R921" i="1"/>
  <c r="P919" i="1"/>
  <c r="Q919" i="1"/>
  <c r="O919" i="1"/>
  <c r="R913" i="1"/>
  <c r="P911" i="1"/>
  <c r="Q911" i="1"/>
  <c r="O911" i="1"/>
  <c r="R905" i="1"/>
  <c r="P903" i="1"/>
  <c r="Q903" i="1"/>
  <c r="O903" i="1"/>
  <c r="R897" i="1"/>
  <c r="P892" i="1"/>
  <c r="Q892" i="1"/>
  <c r="R892" i="1"/>
  <c r="O892" i="1"/>
  <c r="P864" i="1"/>
  <c r="O864" i="1"/>
  <c r="P848" i="1"/>
  <c r="O848" i="1"/>
  <c r="O734" i="1"/>
  <c r="Q734" i="1"/>
  <c r="P734" i="1"/>
  <c r="R734" i="1"/>
  <c r="O720" i="1"/>
  <c r="Q720" i="1"/>
  <c r="P720" i="1"/>
  <c r="R720" i="1"/>
  <c r="Q1008" i="1"/>
  <c r="Q1006" i="1"/>
  <c r="Q1004" i="1"/>
  <c r="Q1002" i="1"/>
  <c r="Q1000" i="1"/>
  <c r="Q998" i="1"/>
  <c r="Q996" i="1"/>
  <c r="Q994" i="1"/>
  <c r="Q992" i="1"/>
  <c r="Q990" i="1"/>
  <c r="Q988" i="1"/>
  <c r="Q986" i="1"/>
  <c r="Q984" i="1"/>
  <c r="Q982" i="1"/>
  <c r="Q980" i="1"/>
  <c r="Q978" i="1"/>
  <c r="Q976" i="1"/>
  <c r="Q974" i="1"/>
  <c r="Q972" i="1"/>
  <c r="Q970" i="1"/>
  <c r="Q968" i="1"/>
  <c r="Q966" i="1"/>
  <c r="Q964" i="1"/>
  <c r="Q962" i="1"/>
  <c r="Q960" i="1"/>
  <c r="Q958" i="1"/>
  <c r="Q956" i="1"/>
  <c r="Q954" i="1"/>
  <c r="Q894" i="1"/>
  <c r="P882" i="1"/>
  <c r="O882" i="1"/>
  <c r="P874" i="1"/>
  <c r="O874" i="1"/>
  <c r="P866" i="1"/>
  <c r="O866" i="1"/>
  <c r="Q864" i="1"/>
  <c r="P858" i="1"/>
  <c r="O858" i="1"/>
  <c r="P850" i="1"/>
  <c r="O850" i="1"/>
  <c r="Q848" i="1"/>
  <c r="P842" i="1"/>
  <c r="O842" i="1"/>
  <c r="P834" i="1"/>
  <c r="O834" i="1"/>
  <c r="P826" i="1"/>
  <c r="O826" i="1"/>
  <c r="O753" i="1"/>
  <c r="R753" i="1"/>
  <c r="P753" i="1"/>
  <c r="Q753" i="1"/>
  <c r="Q746" i="1"/>
  <c r="R746" i="1"/>
  <c r="O746" i="1"/>
  <c r="P746" i="1"/>
  <c r="O728" i="1"/>
  <c r="Q728" i="1"/>
  <c r="P728" i="1"/>
  <c r="R728" i="1"/>
  <c r="Q723" i="1"/>
  <c r="O723" i="1"/>
  <c r="R723" i="1"/>
  <c r="P723" i="1"/>
  <c r="O710" i="1"/>
  <c r="Q710" i="1"/>
  <c r="P710" i="1"/>
  <c r="R710" i="1"/>
  <c r="Q703" i="1"/>
  <c r="O703" i="1"/>
  <c r="P703" i="1"/>
  <c r="R703" i="1"/>
  <c r="Q687" i="1"/>
  <c r="O687" i="1"/>
  <c r="P687" i="1"/>
  <c r="R687" i="1"/>
  <c r="Q671" i="1"/>
  <c r="O671" i="1"/>
  <c r="P671" i="1"/>
  <c r="R671" i="1"/>
  <c r="P872" i="1"/>
  <c r="O872" i="1"/>
  <c r="P856" i="1"/>
  <c r="O856" i="1"/>
  <c r="P840" i="1"/>
  <c r="O840" i="1"/>
  <c r="P832" i="1"/>
  <c r="O832" i="1"/>
  <c r="P824" i="1"/>
  <c r="O824" i="1"/>
  <c r="Q691" i="1"/>
  <c r="O691" i="1"/>
  <c r="P691" i="1"/>
  <c r="R691" i="1"/>
  <c r="P886" i="1"/>
  <c r="O886" i="1"/>
  <c r="P878" i="1"/>
  <c r="O878" i="1"/>
  <c r="P870" i="1"/>
  <c r="O870" i="1"/>
  <c r="P862" i="1"/>
  <c r="O862" i="1"/>
  <c r="P854" i="1"/>
  <c r="O854" i="1"/>
  <c r="P846" i="1"/>
  <c r="O846" i="1"/>
  <c r="P838" i="1"/>
  <c r="O838" i="1"/>
  <c r="P830" i="1"/>
  <c r="O830" i="1"/>
  <c r="P822" i="1"/>
  <c r="O822" i="1"/>
  <c r="O742" i="1"/>
  <c r="Q742" i="1"/>
  <c r="P742" i="1"/>
  <c r="R742" i="1"/>
  <c r="Q739" i="1"/>
  <c r="O739" i="1"/>
  <c r="R739" i="1"/>
  <c r="P739" i="1"/>
  <c r="O726" i="1"/>
  <c r="Q726" i="1"/>
  <c r="P726" i="1"/>
  <c r="R726" i="1"/>
  <c r="O712" i="1"/>
  <c r="Q712" i="1"/>
  <c r="P712" i="1"/>
  <c r="R712" i="1"/>
  <c r="Q707" i="1"/>
  <c r="O707" i="1"/>
  <c r="R707" i="1"/>
  <c r="P707" i="1"/>
  <c r="Q695" i="1"/>
  <c r="O695" i="1"/>
  <c r="P695" i="1"/>
  <c r="R695" i="1"/>
  <c r="Q679" i="1"/>
  <c r="O679" i="1"/>
  <c r="P679" i="1"/>
  <c r="R679" i="1"/>
  <c r="Q663" i="1"/>
  <c r="O663" i="1"/>
  <c r="P663" i="1"/>
  <c r="R663" i="1"/>
  <c r="O652" i="1"/>
  <c r="Q652" i="1"/>
  <c r="R652" i="1"/>
  <c r="P652" i="1"/>
  <c r="Q625" i="1"/>
  <c r="O625" i="1"/>
  <c r="P625" i="1"/>
  <c r="R625" i="1"/>
  <c r="Q587" i="1"/>
  <c r="O587" i="1"/>
  <c r="P587" i="1"/>
  <c r="R587" i="1"/>
  <c r="O552" i="1"/>
  <c r="R552" i="1"/>
  <c r="P552" i="1"/>
  <c r="Q552" i="1"/>
  <c r="O745" i="1"/>
  <c r="R745" i="1"/>
  <c r="P745" i="1"/>
  <c r="Q745" i="1"/>
  <c r="Q715" i="1"/>
  <c r="O715" i="1"/>
  <c r="R715" i="1"/>
  <c r="P715" i="1"/>
  <c r="Q675" i="1"/>
  <c r="O675" i="1"/>
  <c r="P675" i="1"/>
  <c r="R675" i="1"/>
  <c r="R894" i="1"/>
  <c r="O890" i="1"/>
  <c r="P884" i="1"/>
  <c r="O884" i="1"/>
  <c r="Q882" i="1"/>
  <c r="P876" i="1"/>
  <c r="O876" i="1"/>
  <c r="Q874" i="1"/>
  <c r="R872" i="1"/>
  <c r="P868" i="1"/>
  <c r="O868" i="1"/>
  <c r="Q866" i="1"/>
  <c r="R864" i="1"/>
  <c r="P860" i="1"/>
  <c r="O860" i="1"/>
  <c r="Q858" i="1"/>
  <c r="R856" i="1"/>
  <c r="P852" i="1"/>
  <c r="O852" i="1"/>
  <c r="Q850" i="1"/>
  <c r="R848" i="1"/>
  <c r="P844" i="1"/>
  <c r="O844" i="1"/>
  <c r="Q842" i="1"/>
  <c r="R840" i="1"/>
  <c r="P836" i="1"/>
  <c r="O836" i="1"/>
  <c r="Q834" i="1"/>
  <c r="R832" i="1"/>
  <c r="P828" i="1"/>
  <c r="O828" i="1"/>
  <c r="Q826" i="1"/>
  <c r="R824" i="1"/>
  <c r="Q754" i="1"/>
  <c r="R754" i="1"/>
  <c r="O754" i="1"/>
  <c r="P754" i="1"/>
  <c r="O736" i="1"/>
  <c r="Q736" i="1"/>
  <c r="P736" i="1"/>
  <c r="R736" i="1"/>
  <c r="Q731" i="1"/>
  <c r="O731" i="1"/>
  <c r="R731" i="1"/>
  <c r="P731" i="1"/>
  <c r="O718" i="1"/>
  <c r="Q718" i="1"/>
  <c r="P718" i="1"/>
  <c r="R718" i="1"/>
  <c r="Q699" i="1"/>
  <c r="O699" i="1"/>
  <c r="P699" i="1"/>
  <c r="R699" i="1"/>
  <c r="Q683" i="1"/>
  <c r="O683" i="1"/>
  <c r="P683" i="1"/>
  <c r="R683" i="1"/>
  <c r="Q667" i="1"/>
  <c r="O667" i="1"/>
  <c r="P667" i="1"/>
  <c r="R667" i="1"/>
  <c r="O820" i="1"/>
  <c r="O818" i="1"/>
  <c r="O816" i="1"/>
  <c r="O814" i="1"/>
  <c r="O812" i="1"/>
  <c r="O810" i="1"/>
  <c r="O808" i="1"/>
  <c r="O806" i="1"/>
  <c r="O804" i="1"/>
  <c r="O802" i="1"/>
  <c r="O800" i="1"/>
  <c r="O798" i="1"/>
  <c r="O796" i="1"/>
  <c r="O794" i="1"/>
  <c r="O792" i="1"/>
  <c r="O790" i="1"/>
  <c r="O788" i="1"/>
  <c r="O786" i="1"/>
  <c r="O784" i="1"/>
  <c r="O782" i="1"/>
  <c r="O780" i="1"/>
  <c r="O778" i="1"/>
  <c r="O776" i="1"/>
  <c r="O774" i="1"/>
  <c r="O772" i="1"/>
  <c r="O770" i="1"/>
  <c r="O768" i="1"/>
  <c r="O766" i="1"/>
  <c r="O764" i="1"/>
  <c r="O762" i="1"/>
  <c r="O760" i="1"/>
  <c r="O758" i="1"/>
  <c r="O756" i="1"/>
  <c r="P755" i="1"/>
  <c r="O748" i="1"/>
  <c r="P747" i="1"/>
  <c r="O740" i="1"/>
  <c r="Q740" i="1"/>
  <c r="O738" i="1"/>
  <c r="Q738" i="1"/>
  <c r="P738" i="1"/>
  <c r="Q735" i="1"/>
  <c r="O735" i="1"/>
  <c r="R735" i="1"/>
  <c r="O732" i="1"/>
  <c r="Q732" i="1"/>
  <c r="O730" i="1"/>
  <c r="Q730" i="1"/>
  <c r="P730" i="1"/>
  <c r="Q727" i="1"/>
  <c r="O727" i="1"/>
  <c r="R727" i="1"/>
  <c r="O724" i="1"/>
  <c r="Q724" i="1"/>
  <c r="O722" i="1"/>
  <c r="Q722" i="1"/>
  <c r="P722" i="1"/>
  <c r="Q719" i="1"/>
  <c r="O719" i="1"/>
  <c r="R719" i="1"/>
  <c r="O716" i="1"/>
  <c r="Q716" i="1"/>
  <c r="O714" i="1"/>
  <c r="Q714" i="1"/>
  <c r="P714" i="1"/>
  <c r="Q711" i="1"/>
  <c r="O711" i="1"/>
  <c r="R711" i="1"/>
  <c r="O708" i="1"/>
  <c r="Q708" i="1"/>
  <c r="O706" i="1"/>
  <c r="Q706" i="1"/>
  <c r="P706" i="1"/>
  <c r="O660" i="1"/>
  <c r="Q660" i="1"/>
  <c r="R660" i="1"/>
  <c r="P660" i="1"/>
  <c r="O644" i="1"/>
  <c r="Q644" i="1"/>
  <c r="R644" i="1"/>
  <c r="P644" i="1"/>
  <c r="Q641" i="1"/>
  <c r="O641" i="1"/>
  <c r="P641" i="1"/>
  <c r="R641" i="1"/>
  <c r="Q607" i="1"/>
  <c r="O607" i="1"/>
  <c r="P607" i="1"/>
  <c r="R607" i="1"/>
  <c r="Q577" i="1"/>
  <c r="O577" i="1"/>
  <c r="P577" i="1"/>
  <c r="R577" i="1"/>
  <c r="Q741" i="1"/>
  <c r="O741" i="1"/>
  <c r="O704" i="1"/>
  <c r="Q704" i="1"/>
  <c r="R704" i="1"/>
  <c r="O700" i="1"/>
  <c r="Q700" i="1"/>
  <c r="R700" i="1"/>
  <c r="O696" i="1"/>
  <c r="Q696" i="1"/>
  <c r="R696" i="1"/>
  <c r="O692" i="1"/>
  <c r="Q692" i="1"/>
  <c r="R692" i="1"/>
  <c r="O688" i="1"/>
  <c r="Q688" i="1"/>
  <c r="R688" i="1"/>
  <c r="O684" i="1"/>
  <c r="Q684" i="1"/>
  <c r="R684" i="1"/>
  <c r="O680" i="1"/>
  <c r="Q680" i="1"/>
  <c r="R680" i="1"/>
  <c r="O676" i="1"/>
  <c r="Q676" i="1"/>
  <c r="R676" i="1"/>
  <c r="O672" i="1"/>
  <c r="Q672" i="1"/>
  <c r="R672" i="1"/>
  <c r="O668" i="1"/>
  <c r="Q668" i="1"/>
  <c r="R668" i="1"/>
  <c r="O664" i="1"/>
  <c r="Q664" i="1"/>
  <c r="R664" i="1"/>
  <c r="O648" i="1"/>
  <c r="Q648" i="1"/>
  <c r="R648" i="1"/>
  <c r="P648" i="1"/>
  <c r="Q633" i="1"/>
  <c r="O633" i="1"/>
  <c r="P633" i="1"/>
  <c r="R633" i="1"/>
  <c r="Q605" i="1"/>
  <c r="O605" i="1"/>
  <c r="P605" i="1"/>
  <c r="R605" i="1"/>
  <c r="Q566" i="1"/>
  <c r="O566" i="1"/>
  <c r="P566" i="1"/>
  <c r="R566" i="1"/>
  <c r="Q543" i="1"/>
  <c r="R543" i="1"/>
  <c r="O543" i="1"/>
  <c r="P543" i="1"/>
  <c r="O538" i="1"/>
  <c r="Q538" i="1"/>
  <c r="P538" i="1"/>
  <c r="R538" i="1"/>
  <c r="O537" i="1"/>
  <c r="Q537" i="1"/>
  <c r="P537" i="1"/>
  <c r="R537" i="1"/>
  <c r="O530" i="1"/>
  <c r="Q530" i="1"/>
  <c r="P530" i="1"/>
  <c r="R530" i="1"/>
  <c r="O525" i="1"/>
  <c r="Q525" i="1"/>
  <c r="P525" i="1"/>
  <c r="R525" i="1"/>
  <c r="O523" i="1"/>
  <c r="Q523" i="1"/>
  <c r="P523" i="1"/>
  <c r="R523" i="1"/>
  <c r="O520" i="1"/>
  <c r="Q520" i="1"/>
  <c r="P520" i="1"/>
  <c r="R520" i="1"/>
  <c r="O514" i="1"/>
  <c r="Q514" i="1"/>
  <c r="P514" i="1"/>
  <c r="R514" i="1"/>
  <c r="O510" i="1"/>
  <c r="Q510" i="1"/>
  <c r="P510" i="1"/>
  <c r="R510" i="1"/>
  <c r="O507" i="1"/>
  <c r="Q507" i="1"/>
  <c r="P507" i="1"/>
  <c r="R507" i="1"/>
  <c r="O502" i="1"/>
  <c r="Q502" i="1"/>
  <c r="P502" i="1"/>
  <c r="R502" i="1"/>
  <c r="O498" i="1"/>
  <c r="Q498" i="1"/>
  <c r="P498" i="1"/>
  <c r="R498" i="1"/>
  <c r="O488" i="1"/>
  <c r="Q488" i="1"/>
  <c r="P488" i="1"/>
  <c r="R488" i="1"/>
  <c r="O489" i="1"/>
  <c r="Q489" i="1"/>
  <c r="P489" i="1"/>
  <c r="R489" i="1"/>
  <c r="O484" i="1"/>
  <c r="Q484" i="1"/>
  <c r="P484" i="1"/>
  <c r="R484" i="1"/>
  <c r="O473" i="1"/>
  <c r="Q473" i="1"/>
  <c r="P473" i="1"/>
  <c r="R473" i="1"/>
  <c r="O459" i="1"/>
  <c r="Q459" i="1"/>
  <c r="P459" i="1"/>
  <c r="R459" i="1"/>
  <c r="O471" i="1"/>
  <c r="Q471" i="1"/>
  <c r="P471" i="1"/>
  <c r="R471" i="1"/>
  <c r="O460" i="1"/>
  <c r="Q460" i="1"/>
  <c r="P460" i="1"/>
  <c r="R460" i="1"/>
  <c r="O479" i="1"/>
  <c r="Q479" i="1"/>
  <c r="P479" i="1"/>
  <c r="R479" i="1"/>
  <c r="O467" i="1"/>
  <c r="Q467" i="1"/>
  <c r="P467" i="1"/>
  <c r="R467" i="1"/>
  <c r="O441" i="1"/>
  <c r="Q441" i="1"/>
  <c r="P441" i="1"/>
  <c r="R441" i="1"/>
  <c r="O447" i="1"/>
  <c r="Q447" i="1"/>
  <c r="P447" i="1"/>
  <c r="R447" i="1"/>
  <c r="O432" i="1"/>
  <c r="Q432" i="1"/>
  <c r="P432" i="1"/>
  <c r="R432" i="1"/>
  <c r="O437" i="1"/>
  <c r="Q437" i="1"/>
  <c r="P437" i="1"/>
  <c r="R437" i="1"/>
  <c r="Q456" i="1"/>
  <c r="O456" i="1"/>
  <c r="P456" i="1"/>
  <c r="R456" i="1"/>
  <c r="Q402" i="1"/>
  <c r="O402" i="1"/>
  <c r="P402" i="1"/>
  <c r="R402" i="1"/>
  <c r="Q420" i="1"/>
  <c r="O420" i="1"/>
  <c r="P420" i="1"/>
  <c r="R420" i="1"/>
  <c r="Q369" i="1"/>
  <c r="O369" i="1"/>
  <c r="P369" i="1"/>
  <c r="R369" i="1"/>
  <c r="Q755" i="1"/>
  <c r="O750" i="1"/>
  <c r="P749" i="1"/>
  <c r="P748" i="1"/>
  <c r="Q747" i="1"/>
  <c r="R741" i="1"/>
  <c r="P740" i="1"/>
  <c r="R738" i="1"/>
  <c r="P735" i="1"/>
  <c r="P732" i="1"/>
  <c r="R730" i="1"/>
  <c r="P727" i="1"/>
  <c r="P724" i="1"/>
  <c r="R722" i="1"/>
  <c r="P719" i="1"/>
  <c r="P716" i="1"/>
  <c r="R714" i="1"/>
  <c r="P711" i="1"/>
  <c r="P708" i="1"/>
  <c r="R706" i="1"/>
  <c r="O656" i="1"/>
  <c r="Q656" i="1"/>
  <c r="R656" i="1"/>
  <c r="P656" i="1"/>
  <c r="Q614" i="1"/>
  <c r="O614" i="1"/>
  <c r="P614" i="1"/>
  <c r="R614" i="1"/>
  <c r="Q580" i="1"/>
  <c r="O580" i="1"/>
  <c r="P580" i="1"/>
  <c r="R580" i="1"/>
  <c r="Q659" i="1"/>
  <c r="O659" i="1"/>
  <c r="Q655" i="1"/>
  <c r="O655" i="1"/>
  <c r="Q651" i="1"/>
  <c r="O651" i="1"/>
  <c r="Q647" i="1"/>
  <c r="O647" i="1"/>
  <c r="Q643" i="1"/>
  <c r="O643" i="1"/>
  <c r="Q635" i="1"/>
  <c r="O635" i="1"/>
  <c r="P635" i="1"/>
  <c r="Q627" i="1"/>
  <c r="O627" i="1"/>
  <c r="P627" i="1"/>
  <c r="Q619" i="1"/>
  <c r="O619" i="1"/>
  <c r="P619" i="1"/>
  <c r="Q610" i="1"/>
  <c r="O610" i="1"/>
  <c r="P610" i="1"/>
  <c r="Q602" i="1"/>
  <c r="O602" i="1"/>
  <c r="P602" i="1"/>
  <c r="Q595" i="1"/>
  <c r="O595" i="1"/>
  <c r="P595" i="1"/>
  <c r="Q592" i="1"/>
  <c r="O592" i="1"/>
  <c r="P592" i="1"/>
  <c r="Q575" i="1"/>
  <c r="O575" i="1"/>
  <c r="P575" i="1"/>
  <c r="Q573" i="1"/>
  <c r="O573" i="1"/>
  <c r="P573" i="1"/>
  <c r="O558" i="1"/>
  <c r="R558" i="1"/>
  <c r="P558" i="1"/>
  <c r="Q558" i="1"/>
  <c r="Q553" i="1"/>
  <c r="R553" i="1"/>
  <c r="O553" i="1"/>
  <c r="P553" i="1"/>
  <c r="Q737" i="1"/>
  <c r="O737" i="1"/>
  <c r="Q733" i="1"/>
  <c r="O733" i="1"/>
  <c r="Q729" i="1"/>
  <c r="O729" i="1"/>
  <c r="Q725" i="1"/>
  <c r="O725" i="1"/>
  <c r="Q721" i="1"/>
  <c r="O721" i="1"/>
  <c r="Q717" i="1"/>
  <c r="O717" i="1"/>
  <c r="Q713" i="1"/>
  <c r="O713" i="1"/>
  <c r="Q709" i="1"/>
  <c r="O709" i="1"/>
  <c r="Q705" i="1"/>
  <c r="O705" i="1"/>
  <c r="Q701" i="1"/>
  <c r="O701" i="1"/>
  <c r="Q697" i="1"/>
  <c r="O697" i="1"/>
  <c r="Q693" i="1"/>
  <c r="O693" i="1"/>
  <c r="Q689" i="1"/>
  <c r="O689" i="1"/>
  <c r="Q685" i="1"/>
  <c r="O685" i="1"/>
  <c r="Q681" i="1"/>
  <c r="O681" i="1"/>
  <c r="Q677" i="1"/>
  <c r="O677" i="1"/>
  <c r="Q673" i="1"/>
  <c r="O673" i="1"/>
  <c r="Q669" i="1"/>
  <c r="O669" i="1"/>
  <c r="Q665" i="1"/>
  <c r="O665" i="1"/>
  <c r="Q661" i="1"/>
  <c r="O661" i="1"/>
  <c r="R659" i="1"/>
  <c r="Q657" i="1"/>
  <c r="O657" i="1"/>
  <c r="R655" i="1"/>
  <c r="Q653" i="1"/>
  <c r="O653" i="1"/>
  <c r="R651" i="1"/>
  <c r="Q649" i="1"/>
  <c r="O649" i="1"/>
  <c r="R647" i="1"/>
  <c r="Q645" i="1"/>
  <c r="O645" i="1"/>
  <c r="R643" i="1"/>
  <c r="Q639" i="1"/>
  <c r="O639" i="1"/>
  <c r="P639" i="1"/>
  <c r="Q631" i="1"/>
  <c r="O631" i="1"/>
  <c r="P631" i="1"/>
  <c r="Q623" i="1"/>
  <c r="O623" i="1"/>
  <c r="P623" i="1"/>
  <c r="Q616" i="1"/>
  <c r="O616" i="1"/>
  <c r="P616" i="1"/>
  <c r="Q608" i="1"/>
  <c r="O608" i="1"/>
  <c r="P608" i="1"/>
  <c r="Q599" i="1"/>
  <c r="O599" i="1"/>
  <c r="P599" i="1"/>
  <c r="Q594" i="1"/>
  <c r="O594" i="1"/>
  <c r="P594" i="1"/>
  <c r="Q583" i="1"/>
  <c r="O583" i="1"/>
  <c r="P583" i="1"/>
  <c r="Q574" i="1"/>
  <c r="O574" i="1"/>
  <c r="P574" i="1"/>
  <c r="Q568" i="1"/>
  <c r="O568" i="1"/>
  <c r="P568" i="1"/>
  <c r="Q363" i="1"/>
  <c r="O363" i="1"/>
  <c r="P363" i="1"/>
  <c r="R363" i="1"/>
  <c r="O702" i="1"/>
  <c r="Q702" i="1"/>
  <c r="O698" i="1"/>
  <c r="Q698" i="1"/>
  <c r="O694" i="1"/>
  <c r="Q694" i="1"/>
  <c r="O690" i="1"/>
  <c r="Q690" i="1"/>
  <c r="O686" i="1"/>
  <c r="Q686" i="1"/>
  <c r="O682" i="1"/>
  <c r="Q682" i="1"/>
  <c r="O678" i="1"/>
  <c r="Q678" i="1"/>
  <c r="O674" i="1"/>
  <c r="Q674" i="1"/>
  <c r="O670" i="1"/>
  <c r="Q670" i="1"/>
  <c r="O666" i="1"/>
  <c r="Q666" i="1"/>
  <c r="O662" i="1"/>
  <c r="Q662" i="1"/>
  <c r="P659" i="1"/>
  <c r="O658" i="1"/>
  <c r="Q658" i="1"/>
  <c r="P655" i="1"/>
  <c r="O654" i="1"/>
  <c r="Q654" i="1"/>
  <c r="P651" i="1"/>
  <c r="O650" i="1"/>
  <c r="Q650" i="1"/>
  <c r="P647" i="1"/>
  <c r="O646" i="1"/>
  <c r="Q646" i="1"/>
  <c r="P643" i="1"/>
  <c r="O642" i="1"/>
  <c r="Q642" i="1"/>
  <c r="Q637" i="1"/>
  <c r="O637" i="1"/>
  <c r="P637" i="1"/>
  <c r="R635" i="1"/>
  <c r="Q629" i="1"/>
  <c r="O629" i="1"/>
  <c r="P629" i="1"/>
  <c r="R627" i="1"/>
  <c r="Q618" i="1"/>
  <c r="O618" i="1"/>
  <c r="P618" i="1"/>
  <c r="R619" i="1"/>
  <c r="Q617" i="1"/>
  <c r="O617" i="1"/>
  <c r="P617" i="1"/>
  <c r="R610" i="1"/>
  <c r="Q604" i="1"/>
  <c r="O604" i="1"/>
  <c r="P604" i="1"/>
  <c r="R602" i="1"/>
  <c r="Q591" i="1"/>
  <c r="O591" i="1"/>
  <c r="P591" i="1"/>
  <c r="R595" i="1"/>
  <c r="Q588" i="1"/>
  <c r="O588" i="1"/>
  <c r="P588" i="1"/>
  <c r="R592" i="1"/>
  <c r="Q584" i="1"/>
  <c r="O584" i="1"/>
  <c r="P584" i="1"/>
  <c r="R575" i="1"/>
  <c r="Q570" i="1"/>
  <c r="O570" i="1"/>
  <c r="P570" i="1"/>
  <c r="R573" i="1"/>
  <c r="Q565" i="1"/>
  <c r="O565" i="1"/>
  <c r="P565" i="1"/>
  <c r="Q556" i="1"/>
  <c r="R556" i="1"/>
  <c r="O556" i="1"/>
  <c r="P556" i="1"/>
  <c r="Q431" i="1"/>
  <c r="O431" i="1"/>
  <c r="P431" i="1"/>
  <c r="R431" i="1"/>
  <c r="Q410" i="1"/>
  <c r="O410" i="1"/>
  <c r="P410" i="1"/>
  <c r="R410" i="1"/>
  <c r="Q399" i="1"/>
  <c r="O399" i="1"/>
  <c r="P399" i="1"/>
  <c r="R399" i="1"/>
  <c r="O544" i="1"/>
  <c r="Q544" i="1"/>
  <c r="O534" i="1"/>
  <c r="Q534" i="1"/>
  <c r="O532" i="1"/>
  <c r="Q532" i="1"/>
  <c r="O529" i="1"/>
  <c r="Q529" i="1"/>
  <c r="O522" i="1"/>
  <c r="Q522" i="1"/>
  <c r="O518" i="1"/>
  <c r="Q518" i="1"/>
  <c r="O516" i="1"/>
  <c r="Q516" i="1"/>
  <c r="O512" i="1"/>
  <c r="Q512" i="1"/>
  <c r="O511" i="1"/>
  <c r="Q511" i="1"/>
  <c r="O503" i="1"/>
  <c r="Q503" i="1"/>
  <c r="O499" i="1"/>
  <c r="Q499" i="1"/>
  <c r="O496" i="1"/>
  <c r="Q496" i="1"/>
  <c r="O490" i="1"/>
  <c r="Q490" i="1"/>
  <c r="O491" i="1"/>
  <c r="Q491" i="1"/>
  <c r="O493" i="1"/>
  <c r="Q493" i="1"/>
  <c r="O483" i="1"/>
  <c r="Q483" i="1"/>
  <c r="O464" i="1"/>
  <c r="Q464" i="1"/>
  <c r="O481" i="1"/>
  <c r="Q481" i="1"/>
  <c r="O461" i="1"/>
  <c r="Q461" i="1"/>
  <c r="O476" i="1"/>
  <c r="Q476" i="1"/>
  <c r="O474" i="1"/>
  <c r="Q474" i="1"/>
  <c r="O436" i="1"/>
  <c r="Q436" i="1"/>
  <c r="O444" i="1"/>
  <c r="Q444" i="1"/>
  <c r="O425" i="1"/>
  <c r="Q425" i="1"/>
  <c r="O452" i="1"/>
  <c r="Q452" i="1"/>
  <c r="Q426" i="1"/>
  <c r="O426" i="1"/>
  <c r="P426" i="1"/>
  <c r="Q446" i="1"/>
  <c r="O446" i="1"/>
  <c r="P446" i="1"/>
  <c r="Q424" i="1"/>
  <c r="O424" i="1"/>
  <c r="P424" i="1"/>
  <c r="Q392" i="1"/>
  <c r="O392" i="1"/>
  <c r="P392" i="1"/>
  <c r="Q416" i="1"/>
  <c r="O416" i="1"/>
  <c r="P416" i="1"/>
  <c r="Q401" i="1"/>
  <c r="O401" i="1"/>
  <c r="P401" i="1"/>
  <c r="Q395" i="1"/>
  <c r="O395" i="1"/>
  <c r="P395" i="1"/>
  <c r="Q390" i="1"/>
  <c r="O390" i="1"/>
  <c r="P390" i="1"/>
  <c r="Q367" i="1"/>
  <c r="O367" i="1"/>
  <c r="P367" i="1"/>
  <c r="Q365" i="1"/>
  <c r="R365" i="1"/>
  <c r="O365" i="1"/>
  <c r="P365" i="1"/>
  <c r="Q640" i="1"/>
  <c r="Q638" i="1"/>
  <c r="Q636" i="1"/>
  <c r="Q634" i="1"/>
  <c r="Q632" i="1"/>
  <c r="Q630" i="1"/>
  <c r="Q628" i="1"/>
  <c r="Q626" i="1"/>
  <c r="Q624" i="1"/>
  <c r="Q621" i="1"/>
  <c r="Q622" i="1"/>
  <c r="Q620" i="1"/>
  <c r="Q615" i="1"/>
  <c r="Q613" i="1"/>
  <c r="Q612" i="1"/>
  <c r="Q609" i="1"/>
  <c r="Q611" i="1"/>
  <c r="Q606" i="1"/>
  <c r="Q603" i="1"/>
  <c r="Q600" i="1"/>
  <c r="Q601" i="1"/>
  <c r="Q586" i="1"/>
  <c r="Q597" i="1"/>
  <c r="Q593" i="1"/>
  <c r="Q590" i="1"/>
  <c r="Q596" i="1"/>
  <c r="Q589" i="1"/>
  <c r="Q598" i="1"/>
  <c r="Q582" i="1"/>
  <c r="Q585" i="1"/>
  <c r="Q581" i="1"/>
  <c r="Q579" i="1"/>
  <c r="Q576" i="1"/>
  <c r="Q578" i="1"/>
  <c r="Q571" i="1"/>
  <c r="Q572" i="1"/>
  <c r="Q567" i="1"/>
  <c r="Q569" i="1"/>
  <c r="P561" i="1"/>
  <c r="Q560" i="1"/>
  <c r="R564" i="1"/>
  <c r="R562" i="1"/>
  <c r="P549" i="1"/>
  <c r="Q546" i="1"/>
  <c r="R554" i="1"/>
  <c r="R548" i="1"/>
  <c r="P547" i="1"/>
  <c r="Q550" i="1"/>
  <c r="R557" i="1"/>
  <c r="R541" i="1"/>
  <c r="Q539" i="1"/>
  <c r="O539" i="1"/>
  <c r="Q535" i="1"/>
  <c r="O535" i="1"/>
  <c r="Q531" i="1"/>
  <c r="O531" i="1"/>
  <c r="Q528" i="1"/>
  <c r="O528" i="1"/>
  <c r="Q524" i="1"/>
  <c r="O524" i="1"/>
  <c r="Q526" i="1"/>
  <c r="O526" i="1"/>
  <c r="Q519" i="1"/>
  <c r="O519" i="1"/>
  <c r="Q513" i="1"/>
  <c r="O513" i="1"/>
  <c r="Q509" i="1"/>
  <c r="O509" i="1"/>
  <c r="Q505" i="1"/>
  <c r="O505" i="1"/>
  <c r="Q500" i="1"/>
  <c r="O500" i="1"/>
  <c r="Q497" i="1"/>
  <c r="O497" i="1"/>
  <c r="Q494" i="1"/>
  <c r="O494" i="1"/>
  <c r="Q485" i="1"/>
  <c r="O485" i="1"/>
  <c r="Q487" i="1"/>
  <c r="O487" i="1"/>
  <c r="Q472" i="1"/>
  <c r="O472" i="1"/>
  <c r="Q477" i="1"/>
  <c r="O477" i="1"/>
  <c r="Q466" i="1"/>
  <c r="O466" i="1"/>
  <c r="Q470" i="1"/>
  <c r="O470" i="1"/>
  <c r="Q468" i="1"/>
  <c r="O468" i="1"/>
  <c r="Q475" i="1"/>
  <c r="O475" i="1"/>
  <c r="Q455" i="1"/>
  <c r="O455" i="1"/>
  <c r="Q440" i="1"/>
  <c r="O440" i="1"/>
  <c r="Q443" i="1"/>
  <c r="O443" i="1"/>
  <c r="Q429" i="1"/>
  <c r="O429" i="1"/>
  <c r="Q453" i="1"/>
  <c r="O453" i="1"/>
  <c r="P453" i="1"/>
  <c r="Q430" i="1"/>
  <c r="O430" i="1"/>
  <c r="P430" i="1"/>
  <c r="Q398" i="1"/>
  <c r="O398" i="1"/>
  <c r="P398" i="1"/>
  <c r="Q414" i="1"/>
  <c r="O414" i="1"/>
  <c r="P414" i="1"/>
  <c r="O400" i="1"/>
  <c r="P400" i="1"/>
  <c r="Q422" i="1"/>
  <c r="O422" i="1"/>
  <c r="P422" i="1"/>
  <c r="Q391" i="1"/>
  <c r="O391" i="1"/>
  <c r="P391" i="1"/>
  <c r="Q387" i="1"/>
  <c r="O387" i="1"/>
  <c r="P387" i="1"/>
  <c r="O374" i="1"/>
  <c r="R374" i="1"/>
  <c r="P374" i="1"/>
  <c r="Q374" i="1"/>
  <c r="O320" i="1"/>
  <c r="P320" i="1"/>
  <c r="Q320" i="1"/>
  <c r="R320" i="1"/>
  <c r="O306" i="1"/>
  <c r="P306" i="1"/>
  <c r="Q306" i="1"/>
  <c r="R306" i="1"/>
  <c r="O290" i="1"/>
  <c r="P290" i="1"/>
  <c r="Q290" i="1"/>
  <c r="R290" i="1"/>
  <c r="O273" i="1"/>
  <c r="P273" i="1"/>
  <c r="R273" i="1"/>
  <c r="O564" i="1"/>
  <c r="P562" i="1"/>
  <c r="O554" i="1"/>
  <c r="P548" i="1"/>
  <c r="O557" i="1"/>
  <c r="P541" i="1"/>
  <c r="P544" i="1"/>
  <c r="Q540" i="1"/>
  <c r="O540" i="1"/>
  <c r="P534" i="1"/>
  <c r="Q533" i="1"/>
  <c r="O533" i="1"/>
  <c r="P532" i="1"/>
  <c r="Q536" i="1"/>
  <c r="O536" i="1"/>
  <c r="P529" i="1"/>
  <c r="Q527" i="1"/>
  <c r="O527" i="1"/>
  <c r="P522" i="1"/>
  <c r="Q521" i="1"/>
  <c r="O521" i="1"/>
  <c r="P518" i="1"/>
  <c r="Q517" i="1"/>
  <c r="O517" i="1"/>
  <c r="P516" i="1"/>
  <c r="Q515" i="1"/>
  <c r="O515" i="1"/>
  <c r="P512" i="1"/>
  <c r="Q508" i="1"/>
  <c r="O508" i="1"/>
  <c r="P511" i="1"/>
  <c r="Q506" i="1"/>
  <c r="O506" i="1"/>
  <c r="P503" i="1"/>
  <c r="Q504" i="1"/>
  <c r="O504" i="1"/>
  <c r="P499" i="1"/>
  <c r="Q501" i="1"/>
  <c r="O501" i="1"/>
  <c r="P496" i="1"/>
  <c r="Q495" i="1"/>
  <c r="O495" i="1"/>
  <c r="P490" i="1"/>
  <c r="Q492" i="1"/>
  <c r="O492" i="1"/>
  <c r="P491" i="1"/>
  <c r="Q486" i="1"/>
  <c r="O486" i="1"/>
  <c r="P493" i="1"/>
  <c r="Q478" i="1"/>
  <c r="O478" i="1"/>
  <c r="P483" i="1"/>
  <c r="Q480" i="1"/>
  <c r="O480" i="1"/>
  <c r="P464" i="1"/>
  <c r="Q465" i="1"/>
  <c r="O465" i="1"/>
  <c r="P481" i="1"/>
  <c r="Q469" i="1"/>
  <c r="O469" i="1"/>
  <c r="P461" i="1"/>
  <c r="Q482" i="1"/>
  <c r="O482" i="1"/>
  <c r="P476" i="1"/>
  <c r="Q463" i="1"/>
  <c r="O463" i="1"/>
  <c r="P474" i="1"/>
  <c r="Q462" i="1"/>
  <c r="O462" i="1"/>
  <c r="P436" i="1"/>
  <c r="Q448" i="1"/>
  <c r="O448" i="1"/>
  <c r="P444" i="1"/>
  <c r="Q458" i="1"/>
  <c r="O458" i="1"/>
  <c r="P425" i="1"/>
  <c r="Q457" i="1"/>
  <c r="O457" i="1"/>
  <c r="P452" i="1"/>
  <c r="Q427" i="1"/>
  <c r="O427" i="1"/>
  <c r="R426" i="1"/>
  <c r="Q442" i="1"/>
  <c r="O442" i="1"/>
  <c r="P442" i="1"/>
  <c r="R446" i="1"/>
  <c r="Q451" i="1"/>
  <c r="O451" i="1"/>
  <c r="P451" i="1"/>
  <c r="R424" i="1"/>
  <c r="Q396" i="1"/>
  <c r="O396" i="1"/>
  <c r="P396" i="1"/>
  <c r="R392" i="1"/>
  <c r="Q413" i="1"/>
  <c r="O413" i="1"/>
  <c r="P413" i="1"/>
  <c r="R416" i="1"/>
  <c r="Q394" i="1"/>
  <c r="O394" i="1"/>
  <c r="P394" i="1"/>
  <c r="R401" i="1"/>
  <c r="Q397" i="1"/>
  <c r="O397" i="1"/>
  <c r="P397" i="1"/>
  <c r="Q388" i="1"/>
  <c r="O388" i="1"/>
  <c r="P388" i="1"/>
  <c r="Q386" i="1"/>
  <c r="O386" i="1"/>
  <c r="P386" i="1"/>
  <c r="O311" i="1"/>
  <c r="P311" i="1"/>
  <c r="Q311" i="1"/>
  <c r="R311" i="1"/>
  <c r="O301" i="1"/>
  <c r="P301" i="1"/>
  <c r="Q301" i="1"/>
  <c r="R301" i="1"/>
  <c r="O284" i="1"/>
  <c r="P284" i="1"/>
  <c r="Q284" i="1"/>
  <c r="R284" i="1"/>
  <c r="O250" i="1"/>
  <c r="P250" i="1"/>
  <c r="Q250" i="1"/>
  <c r="R250" i="1"/>
  <c r="O376" i="1"/>
  <c r="P376" i="1"/>
  <c r="O358" i="1"/>
  <c r="P358" i="1"/>
  <c r="O347" i="1"/>
  <c r="P347" i="1"/>
  <c r="O350" i="1"/>
  <c r="P350" i="1"/>
  <c r="O360" i="1"/>
  <c r="P360" i="1"/>
  <c r="O351" i="1"/>
  <c r="P351" i="1"/>
  <c r="O346" i="1"/>
  <c r="P346" i="1"/>
  <c r="O356" i="1"/>
  <c r="P356" i="1"/>
  <c r="O362" i="1"/>
  <c r="P362" i="1"/>
  <c r="O354" i="1"/>
  <c r="P354" i="1"/>
  <c r="O332" i="1"/>
  <c r="P332" i="1"/>
  <c r="O337" i="1"/>
  <c r="P337" i="1"/>
  <c r="O336" i="1"/>
  <c r="P336" i="1"/>
  <c r="O338" i="1"/>
  <c r="P338" i="1"/>
  <c r="O341" i="1"/>
  <c r="P341" i="1"/>
  <c r="O333" i="1"/>
  <c r="P333" i="1"/>
  <c r="O329" i="1"/>
  <c r="P329" i="1"/>
  <c r="O330" i="1"/>
  <c r="P330" i="1"/>
  <c r="O327" i="1"/>
  <c r="P327" i="1"/>
  <c r="O318" i="1"/>
  <c r="P318" i="1"/>
  <c r="O319" i="1"/>
  <c r="P319" i="1"/>
  <c r="O316" i="1"/>
  <c r="P316" i="1"/>
  <c r="O292" i="1"/>
  <c r="P292" i="1"/>
  <c r="O298" i="1"/>
  <c r="P298" i="1"/>
  <c r="O285" i="1"/>
  <c r="P285" i="1"/>
  <c r="O277" i="1"/>
  <c r="P277" i="1"/>
  <c r="O269" i="1"/>
  <c r="P269" i="1"/>
  <c r="O248" i="1"/>
  <c r="P248" i="1"/>
  <c r="P222" i="1"/>
  <c r="O222" i="1"/>
  <c r="Q222" i="1"/>
  <c r="R222" i="1"/>
  <c r="O206" i="1"/>
  <c r="Q206" i="1"/>
  <c r="R206" i="1"/>
  <c r="P206" i="1"/>
  <c r="Q449" i="1"/>
  <c r="Q454" i="1"/>
  <c r="Q450" i="1"/>
  <c r="Q435" i="1"/>
  <c r="Q433" i="1"/>
  <c r="Q438" i="1"/>
  <c r="Q445" i="1"/>
  <c r="Q428" i="1"/>
  <c r="Q439" i="1"/>
  <c r="Q434" i="1"/>
  <c r="Q409" i="1"/>
  <c r="Q423" i="1"/>
  <c r="Q417" i="1"/>
  <c r="Q415" i="1"/>
  <c r="Q421" i="1"/>
  <c r="Q412" i="1"/>
  <c r="Q411" i="1"/>
  <c r="Q406" i="1"/>
  <c r="Q418" i="1"/>
  <c r="Q404" i="1"/>
  <c r="Q407" i="1"/>
  <c r="Q393" i="1"/>
  <c r="Q419" i="1"/>
  <c r="Q403" i="1"/>
  <c r="Q408" i="1"/>
  <c r="Q405" i="1"/>
  <c r="Q373" i="1"/>
  <c r="Q368" i="1"/>
  <c r="Q385" i="1"/>
  <c r="Q366" i="1"/>
  <c r="Q382" i="1"/>
  <c r="Q384" i="1"/>
  <c r="Q381" i="1"/>
  <c r="P389" i="1"/>
  <c r="Q379" i="1"/>
  <c r="R383" i="1"/>
  <c r="R375" i="1"/>
  <c r="P377" i="1"/>
  <c r="Q372" i="1"/>
  <c r="R364" i="1"/>
  <c r="R371" i="1"/>
  <c r="O325" i="1"/>
  <c r="P325" i="1"/>
  <c r="O315" i="1"/>
  <c r="P315" i="1"/>
  <c r="O307" i="1"/>
  <c r="P307" i="1"/>
  <c r="O295" i="1"/>
  <c r="P295" i="1"/>
  <c r="O291" i="1"/>
  <c r="P291" i="1"/>
  <c r="O279" i="1"/>
  <c r="P279" i="1"/>
  <c r="O275" i="1"/>
  <c r="P275" i="1"/>
  <c r="O268" i="1"/>
  <c r="P268" i="1"/>
  <c r="O383" i="1"/>
  <c r="P375" i="1"/>
  <c r="O364" i="1"/>
  <c r="P371" i="1"/>
  <c r="Q376" i="1"/>
  <c r="Q347" i="1"/>
  <c r="Q350" i="1"/>
  <c r="Q360" i="1"/>
  <c r="Q351" i="1"/>
  <c r="Q346" i="1"/>
  <c r="Q362" i="1"/>
  <c r="Q354" i="1"/>
  <c r="Q332" i="1"/>
  <c r="Q337" i="1"/>
  <c r="Q336" i="1"/>
  <c r="O323" i="1"/>
  <c r="P323" i="1"/>
  <c r="O314" i="1"/>
  <c r="P314" i="1"/>
  <c r="O305" i="1"/>
  <c r="P305" i="1"/>
  <c r="O293" i="1"/>
  <c r="P293" i="1"/>
  <c r="O288" i="1"/>
  <c r="P288" i="1"/>
  <c r="O280" i="1"/>
  <c r="P280" i="1"/>
  <c r="O271" i="1"/>
  <c r="P271" i="1"/>
  <c r="O245" i="1"/>
  <c r="P245" i="1"/>
  <c r="O239" i="1"/>
  <c r="Q239" i="1"/>
  <c r="R239" i="1"/>
  <c r="Q203" i="1"/>
  <c r="P203" i="1"/>
  <c r="R203" i="1"/>
  <c r="O203" i="1"/>
  <c r="Q236" i="1"/>
  <c r="O223" i="1"/>
  <c r="Q217" i="1"/>
  <c r="Q237" i="1"/>
  <c r="P237" i="1"/>
  <c r="R237" i="1"/>
  <c r="O237" i="1"/>
  <c r="O199" i="1"/>
  <c r="Q199" i="1"/>
  <c r="R199" i="1"/>
  <c r="P199" i="1"/>
  <c r="Q205" i="1"/>
  <c r="P205" i="1"/>
  <c r="R205" i="1"/>
  <c r="O205" i="1"/>
  <c r="O241" i="1"/>
  <c r="Q241" i="1"/>
  <c r="R241" i="1"/>
  <c r="P241" i="1"/>
  <c r="Q184" i="1"/>
  <c r="P184" i="1"/>
  <c r="R184" i="1"/>
  <c r="O184" i="1"/>
  <c r="O198" i="1"/>
  <c r="Q198" i="1"/>
  <c r="R198" i="1"/>
  <c r="P198" i="1"/>
  <c r="Q103" i="1"/>
  <c r="P103" i="1"/>
  <c r="R103" i="1"/>
  <c r="O103" i="1"/>
  <c r="R223" i="1"/>
  <c r="Q228" i="1"/>
  <c r="O186" i="1"/>
  <c r="Q186" i="1"/>
  <c r="R186" i="1"/>
  <c r="P186" i="1"/>
  <c r="Q172" i="1"/>
  <c r="P172" i="1"/>
  <c r="R172" i="1"/>
  <c r="O172" i="1"/>
  <c r="O102" i="1"/>
  <c r="Q102" i="1"/>
  <c r="R102" i="1"/>
  <c r="P102" i="1"/>
  <c r="P181" i="1"/>
  <c r="Q200" i="1"/>
  <c r="R188" i="1"/>
  <c r="R176" i="1"/>
  <c r="P180" i="1"/>
  <c r="Q174" i="1"/>
  <c r="R201" i="1"/>
  <c r="R197" i="1"/>
  <c r="P196" i="1"/>
  <c r="Q179" i="1"/>
  <c r="R168" i="1"/>
  <c r="R173" i="1"/>
  <c r="P194" i="1"/>
  <c r="Q185" i="1"/>
  <c r="R182" i="1"/>
  <c r="R192" i="1"/>
  <c r="P177" i="1"/>
  <c r="Q191" i="1"/>
  <c r="R187" i="1"/>
  <c r="R190" i="1"/>
  <c r="O119" i="1"/>
  <c r="Q119" i="1"/>
  <c r="R119" i="1"/>
  <c r="P119" i="1"/>
  <c r="Q104" i="1"/>
  <c r="P104" i="1"/>
  <c r="R104" i="1"/>
  <c r="O104" i="1"/>
  <c r="O61" i="1"/>
  <c r="P61" i="1"/>
  <c r="Q61" i="1"/>
  <c r="R61" i="1"/>
  <c r="O36" i="1"/>
  <c r="P36" i="1"/>
  <c r="Q36" i="1"/>
  <c r="R36" i="1"/>
  <c r="P20" i="1"/>
  <c r="Q20" i="1"/>
  <c r="R20" i="1"/>
  <c r="O188" i="1"/>
  <c r="P176" i="1"/>
  <c r="O201" i="1"/>
  <c r="P197" i="1"/>
  <c r="O168" i="1"/>
  <c r="P173" i="1"/>
  <c r="O182" i="1"/>
  <c r="P192" i="1"/>
  <c r="O187" i="1"/>
  <c r="P190" i="1"/>
  <c r="O109" i="1"/>
  <c r="Q109" i="1"/>
  <c r="R109" i="1"/>
  <c r="P109" i="1"/>
  <c r="O41" i="1"/>
  <c r="P41" i="1"/>
  <c r="Q41" i="1"/>
  <c r="R41" i="1"/>
  <c r="O28" i="1"/>
  <c r="P28" i="1"/>
  <c r="Q28" i="1"/>
  <c r="R28" i="1"/>
  <c r="P10" i="1"/>
  <c r="Q10" i="1"/>
  <c r="R10" i="1"/>
  <c r="Q189" i="1"/>
  <c r="P189" i="1"/>
  <c r="Q202" i="1"/>
  <c r="P202" i="1"/>
  <c r="Q164" i="1"/>
  <c r="P164" i="1"/>
  <c r="Q153" i="1"/>
  <c r="P153" i="1"/>
  <c r="Q122" i="1"/>
  <c r="P122" i="1"/>
  <c r="R122" i="1"/>
  <c r="O122" i="1"/>
  <c r="P157" i="1"/>
  <c r="P165" i="1"/>
  <c r="P152" i="1"/>
  <c r="P167" i="1"/>
  <c r="P156" i="1"/>
  <c r="P144" i="1"/>
  <c r="P141" i="1"/>
  <c r="P138" i="1"/>
  <c r="P166" i="1"/>
  <c r="P136" i="1"/>
  <c r="P158" i="1"/>
  <c r="P143" i="1"/>
  <c r="P160" i="1"/>
  <c r="P150" i="1"/>
  <c r="P134" i="1"/>
  <c r="P135" i="1"/>
  <c r="P114" i="1"/>
  <c r="P115" i="1"/>
  <c r="P127" i="1"/>
  <c r="P130" i="1"/>
  <c r="P110" i="1"/>
  <c r="P123" i="1"/>
  <c r="Q113" i="1"/>
  <c r="P105" i="1"/>
  <c r="Q107" i="1"/>
  <c r="P100" i="1"/>
  <c r="Q91" i="1"/>
  <c r="O96" i="1"/>
  <c r="P96" i="1"/>
  <c r="Q96" i="1"/>
  <c r="O88" i="1"/>
  <c r="P88" i="1"/>
  <c r="Q88" i="1"/>
  <c r="O83" i="1"/>
  <c r="P83" i="1"/>
  <c r="Q83" i="1"/>
  <c r="O81" i="1"/>
  <c r="P81" i="1"/>
  <c r="Q81" i="1"/>
  <c r="O76" i="1"/>
  <c r="P76" i="1"/>
  <c r="Q76" i="1"/>
  <c r="O72" i="1"/>
  <c r="P72" i="1"/>
  <c r="Q72" i="1"/>
  <c r="O71" i="1"/>
  <c r="P71" i="1"/>
  <c r="Q71" i="1"/>
  <c r="O63" i="1"/>
  <c r="P63" i="1"/>
  <c r="Q63" i="1"/>
  <c r="O50" i="1"/>
  <c r="P50" i="1"/>
  <c r="Q50" i="1"/>
  <c r="O49" i="1"/>
  <c r="P49" i="1"/>
  <c r="Q49" i="1"/>
  <c r="O62" i="1"/>
  <c r="P62" i="1"/>
  <c r="Q62" i="1"/>
  <c r="O42" i="1"/>
  <c r="P42" i="1"/>
  <c r="Q42" i="1"/>
  <c r="O34" i="1"/>
  <c r="P34" i="1"/>
  <c r="Q34" i="1"/>
  <c r="O29" i="1"/>
  <c r="P29" i="1"/>
  <c r="Q29" i="1"/>
  <c r="O16" i="1"/>
  <c r="P16" i="1"/>
  <c r="Q16" i="1"/>
  <c r="P12" i="1"/>
  <c r="Q12" i="1"/>
  <c r="O90" i="1"/>
  <c r="P90" i="1"/>
  <c r="Q90" i="1"/>
  <c r="O92" i="1"/>
  <c r="P92" i="1"/>
  <c r="Q92" i="1"/>
  <c r="O85" i="1"/>
  <c r="P85" i="1"/>
  <c r="Q85" i="1"/>
  <c r="O82" i="1"/>
  <c r="P82" i="1"/>
  <c r="Q82" i="1"/>
  <c r="O79" i="1"/>
  <c r="P79" i="1"/>
  <c r="Q79" i="1"/>
  <c r="O75" i="1"/>
  <c r="P75" i="1"/>
  <c r="Q75" i="1"/>
  <c r="O68" i="1"/>
  <c r="P68" i="1"/>
  <c r="Q68" i="1"/>
  <c r="O65" i="1"/>
  <c r="P65" i="1"/>
  <c r="Q65" i="1"/>
  <c r="O48" i="1"/>
  <c r="P48" i="1"/>
  <c r="Q48" i="1"/>
  <c r="O46" i="1"/>
  <c r="P46" i="1"/>
  <c r="Q46" i="1"/>
  <c r="O53" i="1"/>
  <c r="P53" i="1"/>
  <c r="Q53" i="1"/>
  <c r="P45" i="1"/>
  <c r="Q45" i="1"/>
  <c r="O38" i="1"/>
  <c r="P38" i="1"/>
  <c r="Q38" i="1"/>
  <c r="O27" i="1"/>
  <c r="P27" i="1"/>
  <c r="Q27" i="1"/>
  <c r="O22" i="1"/>
  <c r="P22" i="1"/>
  <c r="Q22" i="1"/>
  <c r="O13" i="1"/>
  <c r="P13" i="1"/>
  <c r="Q13" i="1"/>
  <c r="O132" i="1"/>
  <c r="P129" i="1"/>
  <c r="R123" i="1"/>
  <c r="R113" i="1"/>
  <c r="O116" i="1"/>
  <c r="P120" i="1"/>
  <c r="R105" i="1"/>
  <c r="R107" i="1"/>
  <c r="O99" i="1"/>
  <c r="P101" i="1"/>
  <c r="R100" i="1"/>
  <c r="R91" i="1"/>
  <c r="R96" i="1"/>
  <c r="R88" i="1"/>
  <c r="R83" i="1"/>
  <c r="R81" i="1"/>
  <c r="R76" i="1"/>
  <c r="R72" i="1"/>
  <c r="R71" i="1"/>
  <c r="R63" i="1"/>
  <c r="R50" i="1"/>
  <c r="R49" i="1"/>
  <c r="O52" i="1"/>
  <c r="P52" i="1"/>
  <c r="Q52" i="1"/>
  <c r="O39" i="1"/>
  <c r="P39" i="1"/>
  <c r="Q39" i="1"/>
  <c r="O32" i="1"/>
  <c r="P32" i="1"/>
  <c r="Q32" i="1"/>
  <c r="R29" i="1"/>
  <c r="O24" i="1"/>
  <c r="P24" i="1"/>
  <c r="Q24" i="1"/>
  <c r="R16" i="1"/>
  <c r="O15" i="1"/>
  <c r="P15" i="1"/>
  <c r="Q15" i="1"/>
  <c r="R12" i="1"/>
  <c r="B1" i="4"/>
  <c r="S139" i="1"/>
  <c r="S51" i="1"/>
  <c r="S145" i="1"/>
  <c r="S47" i="1"/>
  <c r="S804" i="1"/>
  <c r="S756" i="1"/>
  <c r="S908" i="1"/>
  <c r="S798" i="1"/>
  <c r="S845" i="1"/>
  <c r="S810" i="1"/>
  <c r="S818" i="1"/>
  <c r="S772" i="1"/>
  <c r="S960" i="1"/>
  <c r="S1008" i="1"/>
  <c r="S902" i="1"/>
  <c r="S751" i="1"/>
  <c r="S825" i="1"/>
  <c r="S282" i="1"/>
  <c r="S885" i="1"/>
  <c r="S833" i="1"/>
  <c r="S853" i="1"/>
  <c r="S817" i="1"/>
  <c r="S891" i="1"/>
  <c r="S803" i="1"/>
  <c r="S792" i="1"/>
  <c r="S764" i="1"/>
  <c r="S780" i="1"/>
  <c r="S788" i="1"/>
  <c r="S796" i="1"/>
  <c r="S812" i="1"/>
  <c r="S820" i="1"/>
  <c r="S890" i="1"/>
  <c r="S968" i="1"/>
  <c r="S976" i="1"/>
  <c r="S984" i="1"/>
  <c r="S992" i="1"/>
  <c r="S1000" i="1"/>
  <c r="S60" i="1"/>
  <c r="S765" i="1"/>
  <c r="S873" i="1"/>
  <c r="S896" i="1"/>
  <c r="S762" i="1"/>
  <c r="S770" i="1"/>
  <c r="S778" i="1"/>
  <c r="S1006" i="1"/>
  <c r="S879" i="1"/>
  <c r="S950" i="1"/>
  <c r="S811" i="1"/>
  <c r="S807" i="1"/>
  <c r="S938" i="1"/>
  <c r="S904" i="1"/>
  <c r="S851" i="1"/>
  <c r="S744" i="1"/>
  <c r="S621" i="1"/>
  <c r="S964" i="1"/>
  <c r="S910" i="1"/>
  <c r="S272" i="1"/>
  <c r="S936" i="1"/>
  <c r="S942" i="1"/>
  <c r="S928" i="1"/>
  <c r="S877" i="1"/>
  <c r="S916" i="1"/>
  <c r="S861" i="1"/>
  <c r="S867" i="1"/>
  <c r="S863" i="1"/>
  <c r="S839" i="1"/>
  <c r="S813" i="1"/>
  <c r="S837" i="1"/>
  <c r="S752" i="1"/>
  <c r="S821" i="1"/>
  <c r="S855" i="1"/>
  <c r="S881" i="1"/>
  <c r="S930" i="1"/>
  <c r="S948" i="1"/>
  <c r="S831" i="1"/>
  <c r="S926" i="1"/>
  <c r="S918" i="1"/>
  <c r="S944" i="1"/>
  <c r="S767" i="1"/>
  <c r="S809" i="1"/>
  <c r="S797" i="1"/>
  <c r="S841" i="1"/>
  <c r="S857" i="1"/>
  <c r="S922" i="1"/>
  <c r="S869" i="1"/>
  <c r="S805" i="1"/>
  <c r="S819" i="1"/>
  <c r="S865" i="1"/>
  <c r="S952" i="1"/>
  <c r="S835" i="1"/>
  <c r="S934" i="1"/>
  <c r="S786" i="1"/>
  <c r="S794" i="1"/>
  <c r="S802" i="1"/>
  <c r="S958" i="1"/>
  <c r="S982" i="1"/>
  <c r="S998" i="1"/>
  <c r="S208" i="1"/>
  <c r="S799" i="1"/>
  <c r="S782" i="1"/>
  <c r="S814" i="1"/>
  <c r="S954" i="1"/>
  <c r="S986" i="1"/>
  <c r="S256" i="1"/>
  <c r="S946" i="1"/>
  <c r="S978" i="1"/>
  <c r="S760" i="1"/>
  <c r="S768" i="1"/>
  <c r="S800" i="1"/>
  <c r="S761" i="1"/>
  <c r="S759" i="1"/>
  <c r="S775" i="1"/>
  <c r="S789" i="1"/>
  <c r="S801" i="1"/>
  <c r="S254" i="1"/>
  <c r="S849" i="1"/>
  <c r="S906" i="1"/>
  <c r="S893" i="1"/>
  <c r="S823" i="1"/>
  <c r="S887" i="1"/>
  <c r="S900" i="1"/>
  <c r="S912" i="1"/>
  <c r="S829" i="1"/>
  <c r="S914" i="1"/>
  <c r="S920" i="1"/>
  <c r="S924" i="1"/>
  <c r="S843" i="1"/>
  <c r="S883" i="1"/>
  <c r="S889" i="1"/>
  <c r="S827" i="1"/>
  <c r="S859" i="1"/>
  <c r="S932" i="1"/>
  <c r="S847" i="1"/>
  <c r="S895" i="1"/>
  <c r="S871" i="1"/>
  <c r="S815" i="1"/>
  <c r="S771" i="1"/>
  <c r="S576" i="1"/>
  <c r="S758" i="1"/>
  <c r="S774" i="1"/>
  <c r="S790" i="1"/>
  <c r="S962" i="1"/>
  <c r="S579" i="1"/>
  <c r="S776" i="1"/>
  <c r="S784" i="1"/>
  <c r="S966" i="1"/>
  <c r="S974" i="1"/>
  <c r="S990" i="1"/>
  <c r="S757" i="1"/>
  <c r="S791" i="1"/>
  <c r="S994" i="1"/>
  <c r="S1002" i="1"/>
  <c r="S766" i="1"/>
  <c r="S806" i="1"/>
  <c r="S970" i="1"/>
  <c r="S808" i="1"/>
  <c r="S816" i="1"/>
  <c r="S956" i="1"/>
  <c r="S972" i="1"/>
  <c r="S980" i="1"/>
  <c r="S988" i="1"/>
  <c r="S996" i="1"/>
  <c r="S1004" i="1"/>
  <c r="S89" i="1"/>
  <c r="S303" i="1"/>
  <c r="S763" i="1"/>
  <c r="S606" i="1"/>
  <c r="S438" i="1"/>
  <c r="S339" i="1"/>
  <c r="S370" i="1"/>
  <c r="S340" i="1"/>
  <c r="S270" i="1"/>
  <c r="S283" i="1"/>
  <c r="S249" i="1"/>
  <c r="S257" i="1"/>
  <c r="S214" i="1"/>
  <c r="S219" i="1"/>
  <c r="S380" i="1"/>
  <c r="S620" i="1"/>
  <c r="S626" i="1"/>
  <c r="S749" i="1"/>
  <c r="S30" i="1"/>
  <c r="S21" i="1"/>
  <c r="S590" i="1"/>
  <c r="S781" i="1"/>
  <c r="S353" i="1"/>
  <c r="S294" i="1"/>
  <c r="S783" i="1"/>
  <c r="S630" i="1"/>
  <c r="S14" i="1"/>
  <c r="S235" i="1"/>
  <c r="S281" i="1"/>
  <c r="S349" i="1"/>
  <c r="S309" i="1"/>
  <c r="S324" i="1"/>
  <c r="S777" i="1"/>
  <c r="S785" i="1"/>
  <c r="S159" i="1"/>
  <c r="S224" i="1"/>
  <c r="S793" i="1"/>
  <c r="S779" i="1"/>
  <c r="S787" i="1"/>
  <c r="S795" i="1"/>
  <c r="S266" i="1"/>
  <c r="S348" i="1"/>
  <c r="S750" i="1"/>
  <c r="S597" i="1"/>
  <c r="S622" i="1"/>
  <c r="S636" i="1"/>
  <c r="S178" i="1"/>
  <c r="S26" i="1"/>
  <c r="S70" i="1"/>
  <c r="S230" i="1"/>
  <c r="S84" i="1"/>
  <c r="S600" i="1"/>
  <c r="S609" i="1"/>
  <c r="S613" i="1"/>
  <c r="S628" i="1"/>
  <c r="S615" i="1"/>
  <c r="S640" i="1"/>
  <c r="S634" i="1"/>
  <c r="S638" i="1"/>
  <c r="S603" i="1"/>
  <c r="S612" i="1"/>
  <c r="S624" i="1"/>
  <c r="S632" i="1"/>
  <c r="S44" i="1"/>
  <c r="S596" i="1"/>
  <c r="S611" i="1"/>
  <c r="S601" i="1"/>
  <c r="S598" i="1"/>
  <c r="S593" i="1"/>
  <c r="S581" i="1"/>
  <c r="S589" i="1"/>
  <c r="S585" i="1"/>
  <c r="S586" i="1"/>
  <c r="S415" i="1"/>
  <c r="S433" i="1"/>
  <c r="S368" i="1"/>
  <c r="S379" i="1"/>
  <c r="S407" i="1"/>
  <c r="S381" i="1"/>
  <c r="S417" i="1"/>
  <c r="S372" i="1"/>
  <c r="S373" i="1"/>
  <c r="S393" i="1"/>
  <c r="S378" i="1"/>
  <c r="S359" i="1"/>
  <c r="S352" i="1"/>
  <c r="S357" i="1"/>
  <c r="S361" i="1"/>
  <c r="S344" i="1"/>
  <c r="S328" i="1"/>
  <c r="S317" i="1"/>
  <c r="S300" i="1"/>
  <c r="S304" i="1"/>
  <c r="S299" i="1"/>
  <c r="S165" i="1"/>
  <c r="S287" i="1"/>
  <c r="S296" i="1"/>
  <c r="S144" i="1"/>
  <c r="S297" i="1"/>
  <c r="S289" i="1"/>
  <c r="S171" i="1"/>
  <c r="S136" i="1"/>
  <c r="S115" i="1"/>
  <c r="S150" i="1"/>
  <c r="S267" i="1"/>
  <c r="S264" i="1"/>
  <c r="S259" i="1"/>
  <c r="S262" i="1"/>
  <c r="S260" i="1"/>
  <c r="S255" i="1"/>
  <c r="S383" i="1"/>
  <c r="S244" i="1"/>
  <c r="S253" i="1"/>
  <c r="S258" i="1"/>
  <c r="S132" i="1"/>
  <c r="S114" i="1"/>
  <c r="S157" i="1"/>
  <c r="S197" i="1"/>
  <c r="S375" i="1"/>
  <c r="S210" i="1"/>
  <c r="S234" i="1"/>
  <c r="S218" i="1"/>
  <c r="S243" i="1"/>
  <c r="S212" i="1"/>
  <c r="S240" i="1"/>
  <c r="S226" i="1"/>
  <c r="S227" i="1"/>
  <c r="S215" i="1"/>
  <c r="S232" i="1"/>
  <c r="S225" i="1"/>
  <c r="S154" i="1"/>
  <c r="S169" i="1"/>
  <c r="S170" i="1"/>
  <c r="S229" i="1"/>
  <c r="S221" i="1"/>
  <c r="S204" i="1"/>
  <c r="S195" i="1"/>
  <c r="S183" i="1"/>
  <c r="S155" i="1"/>
  <c r="S163" i="1"/>
  <c r="S193" i="1"/>
  <c r="S126" i="1"/>
  <c r="S151" i="1"/>
  <c r="S147" i="1"/>
  <c r="S118" i="1"/>
  <c r="S161" i="1"/>
  <c r="S162" i="1"/>
  <c r="S404" i="1"/>
  <c r="S135" i="1"/>
  <c r="S131" i="1"/>
  <c r="S149" i="1"/>
  <c r="S110" i="1"/>
  <c r="S156" i="1"/>
  <c r="S578" i="1"/>
  <c r="S128" i="1"/>
  <c r="S166" i="1"/>
  <c r="S148" i="1"/>
  <c r="S140" i="1"/>
  <c r="S185" i="1"/>
  <c r="S37" i="1"/>
  <c r="S177" i="1"/>
  <c r="S408" i="1"/>
  <c r="S411" i="1"/>
  <c r="S439" i="1"/>
  <c r="S449" i="1"/>
  <c r="S86" i="1"/>
  <c r="S97" i="1"/>
  <c r="S80" i="1"/>
  <c r="S196" i="1"/>
  <c r="S160" i="1"/>
  <c r="S179" i="1"/>
  <c r="S419" i="1"/>
  <c r="S421" i="1"/>
  <c r="S445" i="1"/>
  <c r="S582" i="1"/>
  <c r="S73" i="1"/>
  <c r="S43" i="1"/>
  <c r="S74" i="1"/>
  <c r="S125" i="1"/>
  <c r="S58" i="1"/>
  <c r="S94" i="1"/>
  <c r="I94" i="1"/>
  <c r="H94" i="1"/>
  <c r="S146" i="1"/>
  <c r="S101" i="1"/>
  <c r="S129" i="1"/>
  <c r="S127" i="1"/>
  <c r="S158" i="1"/>
  <c r="S152" i="1"/>
  <c r="S181" i="1"/>
  <c r="S366" i="1"/>
  <c r="S550" i="1"/>
  <c r="S99" i="1"/>
  <c r="I99" i="1"/>
  <c r="H99" i="1"/>
  <c r="S116" i="1"/>
  <c r="S236" i="1"/>
  <c r="S385" i="1"/>
  <c r="S547" i="1"/>
  <c r="S561" i="1"/>
  <c r="S571" i="1"/>
  <c r="S31" i="1"/>
  <c r="S33" i="1"/>
  <c r="S59" i="1"/>
  <c r="S56" i="1"/>
  <c r="S25" i="1"/>
  <c r="S91" i="1"/>
  <c r="S108" i="1"/>
  <c r="S18" i="1"/>
  <c r="S121" i="1"/>
  <c r="S261" i="1"/>
  <c r="S54" i="1"/>
  <c r="S142" i="1"/>
  <c r="S133" i="1"/>
  <c r="S64" i="1"/>
  <c r="S69" i="1"/>
  <c r="S124" i="1"/>
  <c r="S130" i="1"/>
  <c r="S167" i="1"/>
  <c r="S106" i="1"/>
  <c r="S137" i="1"/>
  <c r="S95" i="1"/>
  <c r="I95" i="1"/>
  <c r="H95" i="1"/>
  <c r="S555" i="1"/>
  <c r="S120" i="1"/>
  <c r="S143" i="1"/>
  <c r="S200" i="1"/>
  <c r="S435" i="1"/>
  <c r="S217" i="1"/>
  <c r="S377" i="1"/>
  <c r="S382" i="1"/>
  <c r="S418" i="1"/>
  <c r="S409" i="1"/>
  <c r="S450" i="1"/>
  <c r="S567" i="1"/>
  <c r="S180" i="1"/>
  <c r="S384" i="1"/>
  <c r="S423" i="1"/>
  <c r="S190" i="1"/>
  <c r="S191" i="1"/>
  <c r="S405" i="1"/>
  <c r="S134" i="1"/>
  <c r="S141" i="1"/>
  <c r="S194" i="1"/>
  <c r="S174" i="1"/>
  <c r="S389" i="1"/>
  <c r="S569" i="1"/>
  <c r="S403" i="1"/>
  <c r="S412" i="1"/>
  <c r="S428" i="1"/>
  <c r="S560" i="1"/>
  <c r="S572" i="1"/>
  <c r="S310" i="1"/>
  <c r="S138" i="1"/>
  <c r="S228" i="1"/>
  <c r="S549" i="1"/>
  <c r="S211" i="1"/>
  <c r="S343" i="1"/>
  <c r="S17" i="1"/>
  <c r="S113" i="1"/>
  <c r="S233" i="1"/>
  <c r="S559" i="1"/>
  <c r="S345" i="1"/>
  <c r="S278" i="1"/>
  <c r="S265" i="1"/>
  <c r="S322" i="1"/>
  <c r="S19" i="1"/>
  <c r="S302" i="1"/>
  <c r="S238" i="1"/>
  <c r="S176" i="1"/>
  <c r="S35" i="1"/>
  <c r="S111" i="1"/>
  <c r="S308" i="1"/>
  <c r="S335" i="1"/>
  <c r="S252" i="1"/>
  <c r="S231" i="1"/>
  <c r="S274" i="1"/>
  <c r="S220" i="1"/>
  <c r="S326" i="1"/>
  <c r="S213" i="1"/>
  <c r="S355" i="1"/>
  <c r="S542" i="1"/>
  <c r="S563" i="1"/>
  <c r="S209" i="1"/>
  <c r="S331" i="1"/>
  <c r="S334" i="1"/>
  <c r="S545" i="1"/>
  <c r="S551" i="1"/>
  <c r="S286" i="1"/>
  <c r="S562" i="1"/>
  <c r="S40" i="1"/>
  <c r="S188" i="1"/>
  <c r="S77" i="1"/>
  <c r="S98" i="1"/>
  <c r="I98" i="1"/>
  <c r="H98" i="1"/>
  <c r="S321" i="1"/>
  <c r="S312" i="1"/>
  <c r="S67" i="1"/>
  <c r="S246" i="1"/>
  <c r="S406" i="1"/>
  <c r="S434" i="1"/>
  <c r="S454" i="1"/>
  <c r="S546" i="1"/>
  <c r="S78" i="1"/>
  <c r="S207" i="1"/>
  <c r="S276" i="1"/>
  <c r="S342" i="1"/>
  <c r="S251" i="1"/>
  <c r="S242" i="1"/>
  <c r="S247" i="1"/>
  <c r="S23" i="1"/>
  <c r="S93" i="1"/>
  <c r="I93" i="1"/>
  <c r="H93" i="1"/>
  <c r="S57" i="1"/>
  <c r="S313" i="1"/>
  <c r="S216" i="1"/>
  <c r="S429" i="1"/>
  <c r="S440" i="1"/>
  <c r="S475" i="1"/>
  <c r="S470" i="1"/>
  <c r="S477" i="1"/>
  <c r="S487" i="1"/>
  <c r="S494" i="1"/>
  <c r="S509" i="1"/>
  <c r="S519" i="1"/>
  <c r="S524" i="1"/>
  <c r="S531" i="1"/>
  <c r="S539" i="1"/>
  <c r="S645" i="1"/>
  <c r="S661" i="1"/>
  <c r="S669" i="1"/>
  <c r="S677" i="1"/>
  <c r="S685" i="1"/>
  <c r="S693" i="1"/>
  <c r="S701" i="1"/>
  <c r="S709" i="1"/>
  <c r="S717" i="1"/>
  <c r="S9" i="1"/>
  <c r="S364" i="1"/>
  <c r="S725" i="1"/>
  <c r="S245" i="1"/>
  <c r="S541" i="1"/>
  <c r="S391" i="1"/>
  <c r="S398" i="1"/>
  <c r="S367" i="1"/>
  <c r="S1001" i="1"/>
  <c r="S173" i="1"/>
  <c r="S747" i="1"/>
  <c r="S202" i="1"/>
  <c r="S271" i="1"/>
  <c r="S305" i="1"/>
  <c r="S548" i="1"/>
  <c r="S443" i="1"/>
  <c r="S395" i="1"/>
  <c r="S653" i="1"/>
  <c r="S665" i="1"/>
  <c r="S673" i="1"/>
  <c r="S681" i="1"/>
  <c r="S689" i="1"/>
  <c r="S697" i="1"/>
  <c r="S705" i="1"/>
  <c r="S713" i="1"/>
  <c r="S721" i="1"/>
  <c r="S729" i="1"/>
  <c r="S15" i="1"/>
  <c r="S24" i="1"/>
  <c r="S32" i="1"/>
  <c r="S288" i="1"/>
  <c r="S323" i="1"/>
  <c r="S153" i="1"/>
  <c r="S371" i="1"/>
  <c r="S554" i="1"/>
  <c r="S164" i="1"/>
  <c r="S187" i="1"/>
  <c r="S103" i="1"/>
  <c r="S949" i="1"/>
  <c r="S189" i="1"/>
  <c r="S192" i="1"/>
  <c r="S168" i="1"/>
  <c r="S448" i="1"/>
  <c r="S469" i="1"/>
  <c r="S486" i="1"/>
  <c r="S456" i="1"/>
  <c r="S828" i="1"/>
  <c r="S836" i="1"/>
  <c r="S844" i="1"/>
  <c r="S852" i="1"/>
  <c r="S860" i="1"/>
  <c r="S1005" i="1"/>
  <c r="S293" i="1"/>
  <c r="S314" i="1"/>
  <c r="S453" i="1"/>
  <c r="S737" i="1"/>
  <c r="S648" i="1"/>
  <c r="S587" i="1"/>
  <c r="S997" i="1"/>
  <c r="S386" i="1"/>
  <c r="S390" i="1"/>
  <c r="S733" i="1"/>
  <c r="S28" i="1"/>
  <c r="S41" i="1"/>
  <c r="S570" i="1"/>
  <c r="S588" i="1"/>
  <c r="S618" i="1"/>
  <c r="S868" i="1"/>
  <c r="S34" i="1"/>
  <c r="S105" i="1"/>
  <c r="S186" i="1"/>
  <c r="S222" i="1"/>
  <c r="S388" i="1"/>
  <c r="S290" i="1"/>
  <c r="S306" i="1"/>
  <c r="S320" i="1"/>
  <c r="S374" i="1"/>
  <c r="S455" i="1"/>
  <c r="S468" i="1"/>
  <c r="S466" i="1"/>
  <c r="S472" i="1"/>
  <c r="S485" i="1"/>
  <c r="S497" i="1"/>
  <c r="S505" i="1"/>
  <c r="S513" i="1"/>
  <c r="S526" i="1"/>
  <c r="S528" i="1"/>
  <c r="S535" i="1"/>
  <c r="S604" i="1"/>
  <c r="S646" i="1"/>
  <c r="S662" i="1"/>
  <c r="S670" i="1"/>
  <c r="S678" i="1"/>
  <c r="S686" i="1"/>
  <c r="S694" i="1"/>
  <c r="S702" i="1"/>
  <c r="S580" i="1"/>
  <c r="S676" i="1"/>
  <c r="S692" i="1"/>
  <c r="S641" i="1"/>
  <c r="S706" i="1"/>
  <c r="S711" i="1"/>
  <c r="S714" i="1"/>
  <c r="S722" i="1"/>
  <c r="S727" i="1"/>
  <c r="S735" i="1"/>
  <c r="S738" i="1"/>
  <c r="S753" i="1"/>
  <c r="S961" i="1"/>
  <c r="S993" i="1"/>
  <c r="S981" i="1"/>
  <c r="S122" i="1"/>
  <c r="S457" i="1"/>
  <c r="S463" i="1"/>
  <c r="S480" i="1"/>
  <c r="S495" i="1"/>
  <c r="S527" i="1"/>
  <c r="S422" i="1"/>
  <c r="S430" i="1"/>
  <c r="S399" i="1"/>
  <c r="S575" i="1"/>
  <c r="S610" i="1"/>
  <c r="S755" i="1"/>
  <c r="S876" i="1"/>
  <c r="S100" i="1"/>
  <c r="I100" i="1"/>
  <c r="H100" i="1"/>
  <c r="S401" i="1"/>
  <c r="S392" i="1"/>
  <c r="S446" i="1"/>
  <c r="S637" i="1"/>
  <c r="S654" i="1"/>
  <c r="S666" i="1"/>
  <c r="S674" i="1"/>
  <c r="S682" i="1"/>
  <c r="S690" i="1"/>
  <c r="S698" i="1"/>
  <c r="S573" i="1"/>
  <c r="S602" i="1"/>
  <c r="S635" i="1"/>
  <c r="S741" i="1"/>
  <c r="S716" i="1"/>
  <c r="S732" i="1"/>
  <c r="S746" i="1"/>
  <c r="S858" i="1"/>
  <c r="S38" i="1"/>
  <c r="S82" i="1"/>
  <c r="S107" i="1"/>
  <c r="S123" i="1"/>
  <c r="S109" i="1"/>
  <c r="S104" i="1"/>
  <c r="S241" i="1"/>
  <c r="S237" i="1"/>
  <c r="S397" i="1"/>
  <c r="S413" i="1"/>
  <c r="S451" i="1"/>
  <c r="S504" i="1"/>
  <c r="S517" i="1"/>
  <c r="S533" i="1"/>
  <c r="S387" i="1"/>
  <c r="S414" i="1"/>
  <c r="S595" i="1"/>
  <c r="S627" i="1"/>
  <c r="S745" i="1"/>
  <c r="S552" i="1"/>
  <c r="S894" i="1"/>
  <c r="S897" i="1"/>
  <c r="S929" i="1"/>
  <c r="S850" i="1"/>
  <c r="S848" i="1"/>
  <c r="S892" i="1"/>
  <c r="S903" i="1"/>
  <c r="S911" i="1"/>
  <c r="S919" i="1"/>
  <c r="S927" i="1"/>
  <c r="S935" i="1"/>
  <c r="S941" i="1"/>
  <c r="S977" i="1"/>
  <c r="S955" i="1"/>
  <c r="S1003" i="1"/>
  <c r="S957" i="1"/>
  <c r="S965" i="1"/>
  <c r="S888" i="1"/>
  <c r="S925" i="1"/>
  <c r="S880" i="1"/>
  <c r="S913" i="1"/>
  <c r="S999" i="1"/>
  <c r="S901" i="1"/>
  <c r="S979" i="1"/>
  <c r="S52" i="1"/>
  <c r="S22" i="1"/>
  <c r="S53" i="1"/>
  <c r="S46" i="1"/>
  <c r="S48" i="1"/>
  <c r="S65" i="1"/>
  <c r="S68" i="1"/>
  <c r="S75" i="1"/>
  <c r="S92" i="1"/>
  <c r="S16" i="1"/>
  <c r="S62" i="1"/>
  <c r="S71" i="1"/>
  <c r="S83" i="1"/>
  <c r="S198" i="1"/>
  <c r="S205" i="1"/>
  <c r="S365" i="1"/>
  <c r="S416" i="1"/>
  <c r="S424" i="1"/>
  <c r="S426" i="1"/>
  <c r="S431" i="1"/>
  <c r="S363" i="1"/>
  <c r="S656" i="1"/>
  <c r="S420" i="1"/>
  <c r="S605" i="1"/>
  <c r="S668" i="1"/>
  <c r="S684" i="1"/>
  <c r="S700" i="1"/>
  <c r="S577" i="1"/>
  <c r="S708" i="1"/>
  <c r="S724" i="1"/>
  <c r="S740" i="1"/>
  <c r="S667" i="1"/>
  <c r="S683" i="1"/>
  <c r="S699" i="1"/>
  <c r="S731" i="1"/>
  <c r="S652" i="1"/>
  <c r="S712" i="1"/>
  <c r="S726" i="1"/>
  <c r="S742" i="1"/>
  <c r="S710" i="1"/>
  <c r="S728" i="1"/>
  <c r="S39" i="1"/>
  <c r="S13" i="1"/>
  <c r="S85" i="1"/>
  <c r="S42" i="1"/>
  <c r="S63" i="1"/>
  <c r="S81" i="1"/>
  <c r="S182" i="1"/>
  <c r="S119" i="1"/>
  <c r="S102" i="1"/>
  <c r="S203" i="1"/>
  <c r="S275" i="1"/>
  <c r="S291" i="1"/>
  <c r="S307" i="1"/>
  <c r="S325" i="1"/>
  <c r="S248" i="1"/>
  <c r="S298" i="1"/>
  <c r="S316" i="1"/>
  <c r="S318" i="1"/>
  <c r="S330" i="1"/>
  <c r="S333" i="1"/>
  <c r="S338" i="1"/>
  <c r="S337" i="1"/>
  <c r="S354" i="1"/>
  <c r="S351" i="1"/>
  <c r="S350" i="1"/>
  <c r="S396" i="1"/>
  <c r="S458" i="1"/>
  <c r="S482" i="1"/>
  <c r="S478" i="1"/>
  <c r="S501" i="1"/>
  <c r="S515" i="1"/>
  <c r="S536" i="1"/>
  <c r="S564" i="1"/>
  <c r="S425" i="1"/>
  <c r="S436" i="1"/>
  <c r="S476" i="1"/>
  <c r="S481" i="1"/>
  <c r="S483" i="1"/>
  <c r="S491" i="1"/>
  <c r="S496" i="1"/>
  <c r="S503" i="1"/>
  <c r="S512" i="1"/>
  <c r="S518" i="1"/>
  <c r="S534" i="1"/>
  <c r="S556" i="1"/>
  <c r="S565" i="1"/>
  <c r="S591" i="1"/>
  <c r="S629" i="1"/>
  <c r="S642" i="1"/>
  <c r="S658" i="1"/>
  <c r="S568" i="1"/>
  <c r="S574" i="1"/>
  <c r="S583" i="1"/>
  <c r="S594" i="1"/>
  <c r="S599" i="1"/>
  <c r="S608" i="1"/>
  <c r="S616" i="1"/>
  <c r="S623" i="1"/>
  <c r="S631" i="1"/>
  <c r="S639" i="1"/>
  <c r="S657" i="1"/>
  <c r="S553" i="1"/>
  <c r="S643" i="1"/>
  <c r="S651" i="1"/>
  <c r="S659" i="1"/>
  <c r="S402" i="1"/>
  <c r="S543" i="1"/>
  <c r="S633" i="1"/>
  <c r="S664" i="1"/>
  <c r="S680" i="1"/>
  <c r="S696" i="1"/>
  <c r="S607" i="1"/>
  <c r="S718" i="1"/>
  <c r="S736" i="1"/>
  <c r="S675" i="1"/>
  <c r="S715" i="1"/>
  <c r="S822" i="1"/>
  <c r="S838" i="1"/>
  <c r="S854" i="1"/>
  <c r="S870" i="1"/>
  <c r="S886" i="1"/>
  <c r="S691" i="1"/>
  <c r="S832" i="1"/>
  <c r="S856" i="1"/>
  <c r="S826" i="1"/>
  <c r="S842" i="1"/>
  <c r="S866" i="1"/>
  <c r="S882" i="1"/>
  <c r="S953" i="1"/>
  <c r="S985" i="1"/>
  <c r="S995" i="1"/>
  <c r="S973" i="1"/>
  <c r="S917" i="1"/>
  <c r="S905" i="1"/>
  <c r="S937" i="1"/>
  <c r="S959" i="1"/>
  <c r="S967" i="1"/>
  <c r="S975" i="1"/>
  <c r="S983" i="1"/>
  <c r="S991" i="1"/>
  <c r="S50" i="1"/>
  <c r="S76" i="1"/>
  <c r="S96" i="1"/>
  <c r="I96" i="1"/>
  <c r="H96" i="1"/>
  <c r="S592" i="1"/>
  <c r="S619" i="1"/>
  <c r="S719" i="1"/>
  <c r="S730" i="1"/>
  <c r="S748" i="1"/>
  <c r="S864" i="1"/>
  <c r="S909" i="1"/>
  <c r="S27" i="1"/>
  <c r="S79" i="1"/>
  <c r="S90" i="1"/>
  <c r="S29" i="1"/>
  <c r="S49" i="1"/>
  <c r="S72" i="1"/>
  <c r="S88" i="1"/>
  <c r="S201" i="1"/>
  <c r="S36" i="1"/>
  <c r="S61" i="1"/>
  <c r="S172" i="1"/>
  <c r="S184" i="1"/>
  <c r="S199" i="1"/>
  <c r="S223" i="1"/>
  <c r="S268" i="1"/>
  <c r="S315" i="1"/>
  <c r="S206" i="1"/>
  <c r="S269" i="1"/>
  <c r="S285" i="1"/>
  <c r="S292" i="1"/>
  <c r="S319" i="1"/>
  <c r="S327" i="1"/>
  <c r="S329" i="1"/>
  <c r="S341" i="1"/>
  <c r="S336" i="1"/>
  <c r="S332" i="1"/>
  <c r="S362" i="1"/>
  <c r="S346" i="1"/>
  <c r="S360" i="1"/>
  <c r="S347" i="1"/>
  <c r="S376" i="1"/>
  <c r="S250" i="1"/>
  <c r="S284" i="1"/>
  <c r="S301" i="1"/>
  <c r="S311" i="1"/>
  <c r="S394" i="1"/>
  <c r="S442" i="1"/>
  <c r="S427" i="1"/>
  <c r="S462" i="1"/>
  <c r="S465" i="1"/>
  <c r="S492" i="1"/>
  <c r="S506" i="1"/>
  <c r="S521" i="1"/>
  <c r="S540" i="1"/>
  <c r="S557" i="1"/>
  <c r="S452" i="1"/>
  <c r="S444" i="1"/>
  <c r="S474" i="1"/>
  <c r="S461" i="1"/>
  <c r="S464" i="1"/>
  <c r="S493" i="1"/>
  <c r="S490" i="1"/>
  <c r="S511" i="1"/>
  <c r="S516" i="1"/>
  <c r="S522" i="1"/>
  <c r="S532" i="1"/>
  <c r="S544" i="1"/>
  <c r="S410" i="1"/>
  <c r="S617" i="1"/>
  <c r="S650" i="1"/>
  <c r="S649" i="1"/>
  <c r="S558" i="1"/>
  <c r="S647" i="1"/>
  <c r="S655" i="1"/>
  <c r="S614" i="1"/>
  <c r="S369" i="1"/>
  <c r="S437" i="1"/>
  <c r="S432" i="1"/>
  <c r="S447" i="1"/>
  <c r="S441" i="1"/>
  <c r="S467" i="1"/>
  <c r="S479" i="1"/>
  <c r="S460" i="1"/>
  <c r="S471" i="1"/>
  <c r="S459" i="1"/>
  <c r="S473" i="1"/>
  <c r="S484" i="1"/>
  <c r="S489" i="1"/>
  <c r="S488" i="1"/>
  <c r="S498" i="1"/>
  <c r="S502" i="1"/>
  <c r="S507" i="1"/>
  <c r="S510" i="1"/>
  <c r="S514" i="1"/>
  <c r="S520" i="1"/>
  <c r="S523" i="1"/>
  <c r="S525" i="1"/>
  <c r="S530" i="1"/>
  <c r="S537" i="1"/>
  <c r="S538" i="1"/>
  <c r="S566" i="1"/>
  <c r="S672" i="1"/>
  <c r="S688" i="1"/>
  <c r="S704" i="1"/>
  <c r="S644" i="1"/>
  <c r="S660" i="1"/>
  <c r="S754" i="1"/>
  <c r="S884" i="1"/>
  <c r="S625" i="1"/>
  <c r="S663" i="1"/>
  <c r="S679" i="1"/>
  <c r="S695" i="1"/>
  <c r="S707" i="1"/>
  <c r="S739" i="1"/>
  <c r="S830" i="1"/>
  <c r="S846" i="1"/>
  <c r="S862" i="1"/>
  <c r="S878" i="1"/>
  <c r="S824" i="1"/>
  <c r="S840" i="1"/>
  <c r="S872" i="1"/>
  <c r="S671" i="1"/>
  <c r="S687" i="1"/>
  <c r="S703" i="1"/>
  <c r="S723" i="1"/>
  <c r="S834" i="1"/>
  <c r="S874" i="1"/>
  <c r="S720" i="1"/>
  <c r="S734" i="1"/>
  <c r="S945" i="1"/>
  <c r="S969" i="1"/>
  <c r="S963" i="1"/>
  <c r="S899" i="1"/>
  <c r="S907" i="1"/>
  <c r="S915" i="1"/>
  <c r="S923" i="1"/>
  <c r="S931" i="1"/>
  <c r="S939" i="1"/>
  <c r="S943" i="1"/>
  <c r="S947" i="1"/>
  <c r="S951" i="1"/>
  <c r="S989" i="1"/>
  <c r="S1007" i="1"/>
  <c r="S933" i="1"/>
  <c r="S971" i="1"/>
  <c r="S987" i="1"/>
  <c r="S921" i="1"/>
  <c r="H6" i="1"/>
  <c r="I9" i="1"/>
  <c r="H9" i="1"/>
  <c r="A9" i="1"/>
  <c r="A39" i="1"/>
  <c r="A42" i="1"/>
  <c r="A487" i="1"/>
  <c r="A565" i="1"/>
  <c r="A594" i="1"/>
  <c r="A591" i="1"/>
  <c r="A610" i="1"/>
  <c r="A50" i="1"/>
  <c r="A57" i="1"/>
  <c r="N11" i="1"/>
  <c r="O12" i="1"/>
  <c r="S12" i="1"/>
  <c r="I12" i="1"/>
  <c r="H12" i="1"/>
  <c r="A12" i="1"/>
  <c r="T11" i="1"/>
  <c r="A14" i="1"/>
  <c r="A64" i="1"/>
  <c r="G31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G29" i="4"/>
  <c r="B29" i="4"/>
  <c r="G36" i="4"/>
  <c r="B36" i="4"/>
  <c r="A392" i="1"/>
  <c r="A415" i="1"/>
  <c r="A414" i="1"/>
  <c r="A421" i="1"/>
  <c r="A410" i="1"/>
  <c r="A412" i="1"/>
  <c r="A413" i="1"/>
  <c r="A411" i="1"/>
  <c r="A416" i="1"/>
  <c r="A406" i="1"/>
  <c r="A418" i="1"/>
  <c r="A420" i="1"/>
  <c r="A404" i="1"/>
  <c r="A394" i="1"/>
  <c r="A407" i="1"/>
  <c r="A401" i="1"/>
  <c r="A393" i="1"/>
  <c r="A422" i="1"/>
  <c r="A419" i="1"/>
  <c r="A399" i="1"/>
  <c r="A403" i="1"/>
  <c r="A397" i="1"/>
  <c r="A408" i="1"/>
  <c r="A395" i="1"/>
  <c r="A405" i="1"/>
  <c r="A391" i="1"/>
  <c r="A373" i="1"/>
  <c r="A363" i="1"/>
  <c r="A368" i="1"/>
  <c r="A388" i="1"/>
  <c r="A385" i="1"/>
  <c r="A390" i="1"/>
  <c r="A366" i="1"/>
  <c r="A387" i="1"/>
  <c r="A382" i="1"/>
  <c r="A369" i="1"/>
  <c r="A384" i="1"/>
  <c r="A386" i="1"/>
  <c r="A381" i="1"/>
  <c r="A367" i="1"/>
  <c r="A389" i="1"/>
  <c r="A379" i="1"/>
  <c r="A383" i="1"/>
  <c r="A375" i="1"/>
  <c r="A378" i="1"/>
  <c r="A380" i="1"/>
  <c r="A365" i="1"/>
  <c r="A374" i="1"/>
  <c r="A377" i="1"/>
  <c r="A372" i="1"/>
  <c r="A364" i="1"/>
  <c r="A371" i="1"/>
  <c r="A370" i="1"/>
  <c r="A376" i="1"/>
  <c r="A352" i="1"/>
  <c r="A348" i="1"/>
  <c r="A347" i="1"/>
  <c r="A361" i="1"/>
  <c r="A350" i="1"/>
  <c r="A357" i="1"/>
  <c r="A360" i="1"/>
  <c r="A359" i="1"/>
  <c r="A351" i="1"/>
  <c r="A353" i="1"/>
  <c r="A346" i="1"/>
  <c r="A349" i="1"/>
  <c r="A345" i="1"/>
  <c r="A362" i="1"/>
  <c r="A355" i="1"/>
  <c r="A354" i="1"/>
  <c r="A334" i="1"/>
  <c r="A332" i="1"/>
  <c r="A343" i="1"/>
  <c r="A337" i="1"/>
  <c r="A344" i="1"/>
  <c r="A336" i="1"/>
  <c r="A342" i="1"/>
  <c r="A338" i="1"/>
  <c r="A335" i="1"/>
  <c r="A341" i="1"/>
  <c r="A339" i="1"/>
  <c r="A333" i="1"/>
  <c r="A340" i="1"/>
  <c r="A329" i="1"/>
  <c r="A331" i="1"/>
  <c r="A330" i="1"/>
  <c r="A326" i="1"/>
  <c r="A327" i="1"/>
  <c r="A328" i="1"/>
  <c r="A318" i="1"/>
  <c r="A317" i="1"/>
  <c r="A325" i="1"/>
  <c r="A324" i="1"/>
  <c r="A320" i="1"/>
  <c r="A321" i="1"/>
  <c r="A323" i="1"/>
  <c r="A322" i="1"/>
  <c r="A319" i="1"/>
  <c r="A313" i="1"/>
  <c r="A315" i="1"/>
  <c r="A312" i="1"/>
  <c r="A311" i="1"/>
  <c r="A309" i="1"/>
  <c r="A314" i="1"/>
  <c r="A310" i="1"/>
  <c r="A316" i="1"/>
  <c r="A308" i="1"/>
  <c r="A307" i="1"/>
  <c r="A302" i="1"/>
  <c r="A306" i="1"/>
  <c r="A303" i="1"/>
  <c r="A305" i="1"/>
  <c r="A304" i="1"/>
  <c r="A292" i="1"/>
  <c r="A299" i="1"/>
  <c r="A294" i="1"/>
  <c r="A301" i="1"/>
  <c r="A297" i="1"/>
  <c r="A293" i="1"/>
  <c r="A300" i="1"/>
  <c r="A298" i="1"/>
  <c r="A296" i="1"/>
  <c r="A291" i="1"/>
  <c r="A289" i="1"/>
  <c r="A290" i="1"/>
  <c r="A286" i="1"/>
  <c r="A288" i="1"/>
  <c r="A287" i="1"/>
  <c r="A285" i="1"/>
  <c r="A282" i="1"/>
  <c r="A283" i="1"/>
  <c r="A284" i="1"/>
  <c r="A281" i="1"/>
  <c r="A278" i="1"/>
  <c r="A276" i="1"/>
  <c r="A275" i="1"/>
  <c r="A274" i="1"/>
  <c r="A272" i="1"/>
  <c r="A271" i="1"/>
  <c r="A267" i="1"/>
  <c r="A269" i="1"/>
  <c r="A270" i="1"/>
  <c r="A268" i="1"/>
  <c r="A249" i="1"/>
  <c r="A250" i="1"/>
  <c r="A262" i="1"/>
  <c r="A245" i="1"/>
  <c r="A255" i="1"/>
  <c r="A248" i="1"/>
  <c r="A256" i="1"/>
  <c r="A260" i="1"/>
  <c r="A259" i="1"/>
  <c r="A252" i="1"/>
  <c r="A251" i="1"/>
  <c r="A247" i="1"/>
  <c r="A254" i="1"/>
  <c r="A266" i="1"/>
  <c r="A264" i="1"/>
  <c r="A253" i="1"/>
  <c r="A244" i="1"/>
  <c r="A261" i="1"/>
  <c r="A246" i="1"/>
  <c r="A265" i="1"/>
  <c r="A258" i="1"/>
  <c r="A257" i="1"/>
  <c r="A212" i="1"/>
  <c r="A222" i="1"/>
  <c r="A220" i="1"/>
  <c r="A236" i="1"/>
  <c r="A216" i="1"/>
  <c r="A223" i="1"/>
  <c r="A234" i="1"/>
  <c r="A228" i="1"/>
  <c r="A240" i="1"/>
  <c r="A214" i="1"/>
  <c r="A217" i="1"/>
  <c r="A230" i="1"/>
  <c r="A224" i="1"/>
  <c r="A243" i="1"/>
  <c r="A226" i="1"/>
  <c r="A215" i="1"/>
  <c r="A211" i="1"/>
  <c r="A231" i="1"/>
  <c r="A213" i="1"/>
  <c r="A235" i="1"/>
  <c r="A208" i="1"/>
  <c r="A225" i="1"/>
  <c r="A227" i="1"/>
  <c r="A229" i="1"/>
  <c r="A207" i="1"/>
  <c r="A218" i="1"/>
  <c r="A233" i="1"/>
  <c r="A210" i="1"/>
  <c r="A242" i="1"/>
  <c r="A232" i="1"/>
  <c r="A221" i="1"/>
  <c r="A209" i="1"/>
  <c r="A238" i="1"/>
  <c r="A219" i="1"/>
  <c r="A237" i="1"/>
  <c r="A241" i="1"/>
  <c r="A181" i="1"/>
  <c r="A200" i="1"/>
  <c r="A188" i="1"/>
  <c r="A176" i="1"/>
  <c r="A195" i="1"/>
  <c r="A204" i="1"/>
  <c r="A184" i="1"/>
  <c r="A186" i="1"/>
  <c r="A180" i="1"/>
  <c r="A174" i="1"/>
  <c r="A201" i="1"/>
  <c r="A197" i="1"/>
  <c r="A178" i="1"/>
  <c r="A169" i="1"/>
  <c r="A172" i="1"/>
  <c r="A206" i="1"/>
  <c r="A196" i="1"/>
  <c r="A179" i="1"/>
  <c r="A168" i="1"/>
  <c r="A173" i="1"/>
  <c r="A170" i="1"/>
  <c r="A183" i="1"/>
  <c r="A203" i="1"/>
  <c r="A199" i="1"/>
  <c r="A194" i="1"/>
  <c r="A185" i="1"/>
  <c r="A182" i="1"/>
  <c r="A192" i="1"/>
  <c r="A193" i="1"/>
  <c r="A205" i="1"/>
  <c r="A198" i="1"/>
  <c r="A177" i="1"/>
  <c r="A191" i="1"/>
  <c r="A187" i="1"/>
  <c r="A190" i="1"/>
  <c r="A189" i="1"/>
  <c r="A171" i="1"/>
  <c r="A202" i="1"/>
  <c r="A155" i="1"/>
  <c r="A164" i="1"/>
  <c r="A139" i="1"/>
  <c r="A153" i="1"/>
  <c r="A151" i="1"/>
  <c r="A157" i="1"/>
  <c r="A147" i="1"/>
  <c r="A165" i="1"/>
  <c r="A163" i="1"/>
  <c r="A152" i="1"/>
  <c r="A146" i="1"/>
  <c r="A167" i="1"/>
  <c r="A159" i="1"/>
  <c r="A156" i="1"/>
  <c r="A148" i="1"/>
  <c r="A144" i="1"/>
  <c r="A162" i="1"/>
  <c r="A141" i="1"/>
  <c r="A142" i="1"/>
  <c r="A138" i="1"/>
  <c r="A149" i="1"/>
  <c r="A166" i="1"/>
  <c r="A145" i="1"/>
  <c r="A136" i="1"/>
  <c r="A161" i="1"/>
  <c r="A158" i="1"/>
  <c r="A137" i="1"/>
  <c r="A143" i="1"/>
  <c r="A154" i="1"/>
  <c r="A160" i="1"/>
  <c r="A140" i="1"/>
  <c r="A150" i="1"/>
  <c r="A126" i="1"/>
  <c r="A134" i="1"/>
  <c r="A133" i="1"/>
  <c r="A135" i="1"/>
  <c r="A128" i="1"/>
  <c r="A114" i="1"/>
  <c r="A131" i="1"/>
  <c r="A115" i="1"/>
  <c r="A118" i="1"/>
  <c r="A127" i="1"/>
  <c r="A121" i="1"/>
  <c r="A130" i="1"/>
  <c r="A110" i="1"/>
  <c r="A125" i="1"/>
  <c r="A132" i="1"/>
  <c r="A129" i="1"/>
  <c r="A122" i="1"/>
  <c r="A119" i="1"/>
  <c r="A123" i="1"/>
  <c r="A113" i="1"/>
  <c r="A111" i="1"/>
  <c r="A124" i="1"/>
  <c r="A116" i="1"/>
  <c r="A120" i="1"/>
  <c r="A104" i="1"/>
  <c r="A102" i="1"/>
  <c r="A105" i="1"/>
  <c r="A107" i="1"/>
  <c r="A106" i="1"/>
  <c r="A108" i="1"/>
  <c r="A99" i="1"/>
  <c r="A101" i="1"/>
  <c r="A103" i="1"/>
  <c r="A109" i="1"/>
  <c r="A100" i="1"/>
  <c r="A91" i="1"/>
  <c r="A93" i="1"/>
  <c r="A94" i="1"/>
  <c r="A95" i="1"/>
  <c r="A90" i="1"/>
  <c r="A98" i="1"/>
  <c r="A96" i="1"/>
  <c r="A89" i="1"/>
  <c r="A92" i="1"/>
  <c r="A97" i="1"/>
  <c r="A88" i="1"/>
  <c r="A85" i="1"/>
  <c r="A86" i="1"/>
  <c r="A83" i="1"/>
  <c r="A84" i="1"/>
  <c r="A82" i="1"/>
  <c r="A80" i="1"/>
  <c r="A81" i="1"/>
  <c r="A78" i="1"/>
  <c r="A79" i="1"/>
  <c r="A77" i="1"/>
  <c r="A76" i="1"/>
  <c r="A74" i="1"/>
  <c r="A75" i="1"/>
  <c r="A73" i="1"/>
  <c r="A72" i="1"/>
  <c r="A69" i="1"/>
  <c r="A68" i="1"/>
  <c r="A67" i="1"/>
  <c r="A71" i="1"/>
  <c r="A70" i="1"/>
  <c r="A65" i="1"/>
  <c r="A63" i="1"/>
  <c r="A48" i="1"/>
  <c r="A46" i="1"/>
  <c r="A58" i="1"/>
  <c r="A49" i="1"/>
  <c r="A54" i="1"/>
  <c r="A53" i="1"/>
  <c r="A60" i="1"/>
  <c r="A61" i="1"/>
  <c r="A56" i="1"/>
  <c r="A62" i="1"/>
  <c r="A51" i="1"/>
  <c r="A52" i="1"/>
  <c r="A47" i="1"/>
  <c r="A59" i="1"/>
  <c r="A41" i="1"/>
  <c r="A43" i="1"/>
  <c r="A44" i="1"/>
  <c r="A40" i="1"/>
  <c r="A38" i="1"/>
  <c r="A37" i="1"/>
  <c r="A36" i="1"/>
  <c r="A31" i="1"/>
  <c r="A34" i="1"/>
  <c r="A35" i="1"/>
  <c r="A32" i="1"/>
  <c r="A33" i="1"/>
  <c r="A27" i="1"/>
  <c r="A26" i="1"/>
  <c r="A28" i="1"/>
  <c r="A30" i="1"/>
  <c r="A29" i="1"/>
  <c r="A25" i="1"/>
  <c r="A24" i="1"/>
  <c r="A23" i="1"/>
  <c r="A22" i="1"/>
  <c r="A21" i="1"/>
  <c r="A18" i="1"/>
  <c r="A16" i="1"/>
  <c r="A17" i="1"/>
  <c r="A15" i="1"/>
  <c r="A19" i="1"/>
  <c r="A13" i="1"/>
  <c r="R529" i="1"/>
  <c r="S529" i="1"/>
  <c r="A529" i="1"/>
  <c r="Q400" i="1"/>
  <c r="S400" i="1"/>
  <c r="R584" i="1"/>
  <c r="S584" i="1"/>
  <c r="P263" i="1"/>
  <c r="S263" i="1"/>
  <c r="O55" i="1"/>
  <c r="S55" i="1"/>
  <c r="O45" i="1"/>
  <c r="S45" i="1"/>
  <c r="A263" i="1"/>
  <c r="Q279" i="1"/>
  <c r="S279" i="1"/>
  <c r="Q280" i="1"/>
  <c r="S280" i="1"/>
  <c r="P66" i="1"/>
  <c r="S66" i="1"/>
  <c r="P175" i="1"/>
  <c r="S175" i="1"/>
  <c r="P117" i="1"/>
  <c r="S117" i="1"/>
  <c r="O10" i="1"/>
  <c r="S10" i="1"/>
  <c r="I10" i="1"/>
  <c r="H10" i="1"/>
  <c r="R500" i="1"/>
  <c r="S500" i="1"/>
  <c r="Q295" i="1"/>
  <c r="S295" i="1"/>
  <c r="Q277" i="1"/>
  <c r="S277" i="1"/>
  <c r="P87" i="1"/>
  <c r="S87" i="1"/>
  <c r="Q358" i="1"/>
  <c r="S358" i="1"/>
  <c r="P239" i="1"/>
  <c r="S239" i="1"/>
  <c r="R499" i="1"/>
  <c r="S499" i="1"/>
  <c r="R508" i="1"/>
  <c r="S508" i="1"/>
  <c r="Q273" i="1"/>
  <c r="S273" i="1"/>
  <c r="O20" i="1"/>
  <c r="S20" i="1"/>
  <c r="Q356" i="1"/>
  <c r="S356" i="1"/>
  <c r="P112" i="1"/>
  <c r="S112" i="1"/>
  <c r="A87" i="1"/>
  <c r="A280" i="1"/>
  <c r="A117" i="1"/>
  <c r="H3" i="1"/>
  <c r="G7" i="1"/>
  <c r="O11" i="1"/>
  <c r="R11" i="1"/>
  <c r="Q11" i="1"/>
  <c r="P11" i="1"/>
  <c r="G30" i="4"/>
  <c r="G33" i="4"/>
  <c r="G35" i="4"/>
  <c r="G32" i="4"/>
  <c r="G34" i="4"/>
  <c r="A584" i="1"/>
  <c r="A400" i="1"/>
  <c r="A508" i="1"/>
  <c r="A500" i="1"/>
  <c r="A499" i="1"/>
  <c r="A55" i="1"/>
  <c r="A45" i="1"/>
  <c r="A277" i="1"/>
  <c r="A279" i="1"/>
  <c r="A10" i="1"/>
  <c r="A356" i="1"/>
  <c r="A273" i="1"/>
  <c r="A112" i="1"/>
  <c r="A239" i="1"/>
  <c r="A358" i="1"/>
  <c r="A66" i="1"/>
  <c r="A295" i="1"/>
  <c r="A20" i="1"/>
  <c r="A175" i="1"/>
  <c r="B30" i="4"/>
  <c r="H4" i="1"/>
  <c r="B32" i="4"/>
  <c r="H5" i="1"/>
  <c r="B35" i="4"/>
  <c r="F7" i="1"/>
  <c r="B33" i="4"/>
  <c r="A7" i="1"/>
  <c r="B34" i="4"/>
  <c r="E7" i="1"/>
  <c r="S11" i="1"/>
  <c r="I11" i="1"/>
  <c r="H11" i="1"/>
  <c r="A11" i="1"/>
  <c r="H2" i="1"/>
</calcChain>
</file>

<file path=xl/comments1.xml><?xml version="1.0" encoding="utf-8"?>
<comments xmlns="http://schemas.openxmlformats.org/spreadsheetml/2006/main">
  <authors>
    <author>Enrico Rebuffo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 xml:space="preserve">Se non vuoi essere inserito nel gruppo Whatsapp del torneo scrivi qui "NO"
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Se non vuoi che la tua formazione sia pubblicata fino
all'inizio del torneo scrivi qui "NO"</t>
        </r>
      </text>
    </comment>
  </commentList>
</comments>
</file>

<file path=xl/sharedStrings.xml><?xml version="1.0" encoding="utf-8"?>
<sst xmlns="http://schemas.openxmlformats.org/spreadsheetml/2006/main" count="2360" uniqueCount="854">
  <si>
    <t>&lt;-- Controlla qui prima di inviare</t>
  </si>
  <si>
    <t>Nell'altra pagina puoi vedere la tua rosa
completa man mano che la completi e lo
stato di tutti i controlli</t>
  </si>
  <si>
    <t>Note</t>
  </si>
  <si>
    <t>maglia</t>
  </si>
  <si>
    <t>nazione</t>
  </si>
  <si>
    <t>ruolo selezionato</t>
  </si>
  <si>
    <t>somma P</t>
  </si>
  <si>
    <t>somma D</t>
  </si>
  <si>
    <t>somma C</t>
  </si>
  <si>
    <t>somma A</t>
  </si>
  <si>
    <t>somma totale</t>
  </si>
  <si>
    <t>controllo range numeri maglia</t>
  </si>
  <si>
    <t>Inserisci i tuoi dati nei campi in nero e assegna i numeri di maglia ai giocatori, poi verifica che i controlli siano tutti 'Ok' ed invia il file a:</t>
  </si>
  <si>
    <t>Nome Squadra:</t>
  </si>
  <si>
    <t xml:space="preserve">Verifica Generale:  </t>
  </si>
  <si>
    <t>Allenatore:</t>
  </si>
  <si>
    <t>Soldi Spesi (max 250):</t>
  </si>
  <si>
    <t>Email:</t>
  </si>
  <si>
    <t>Limite Gioc.usati x Nazione (max 3):</t>
  </si>
  <si>
    <t>Tattica (3-4-3  3-5-2  4-5-1  4-4-2  4-3-3  5-4-1  5-3-2)</t>
  </si>
  <si>
    <t>Pubblica subito la mia formazione</t>
  </si>
  <si>
    <t>Sì</t>
  </si>
  <si>
    <t>Tutti i numeri di maglia assegnati correttamente:</t>
  </si>
  <si>
    <t>Scelto</t>
  </si>
  <si>
    <t>N°</t>
  </si>
  <si>
    <t>R</t>
  </si>
  <si>
    <t>Codice</t>
  </si>
  <si>
    <t>Giocatore</t>
  </si>
  <si>
    <t>Nazione</t>
  </si>
  <si>
    <t>Costo</t>
  </si>
  <si>
    <t>Stato</t>
  </si>
  <si>
    <t>Ruolo</t>
  </si>
  <si>
    <t>MAX NAZ</t>
  </si>
  <si>
    <t>TITOLARI</t>
  </si>
  <si>
    <t>PANCHINARI</t>
  </si>
  <si>
    <t>CONTROLLI</t>
  </si>
  <si>
    <t>Verif.</t>
  </si>
  <si>
    <t>Voce</t>
  </si>
  <si>
    <t>Proprio Valore</t>
  </si>
  <si>
    <t>Valori da rispettare</t>
  </si>
  <si>
    <t>Spesa Totale</t>
  </si>
  <si>
    <t>&lt;=</t>
  </si>
  <si>
    <t>Numero massimo giocatori per nazione</t>
  </si>
  <si>
    <t>Tutte le maglie assegnate correttamente</t>
  </si>
  <si>
    <t>da 1 a 23</t>
  </si>
  <si>
    <t>Tattica corretta</t>
  </si>
  <si>
    <t>3-4-3  3-5-2  4-5-1  4-4-2  4-3-3  5-4-1  5-3-2</t>
  </si>
  <si>
    <t>Portieri</t>
  </si>
  <si>
    <t>=</t>
  </si>
  <si>
    <t>Difensori</t>
  </si>
  <si>
    <t>Centrocampisti</t>
  </si>
  <si>
    <t>Attaccanti</t>
  </si>
  <si>
    <t>Non dimenticare di salvarti in locale il file!!</t>
  </si>
  <si>
    <t>P</t>
  </si>
  <si>
    <t>GERMANIA</t>
  </si>
  <si>
    <t>SPAGNA</t>
  </si>
  <si>
    <t>BELGIO</t>
  </si>
  <si>
    <t>FRANCIA</t>
  </si>
  <si>
    <t>INGHILTERRA</t>
  </si>
  <si>
    <t>RUSSIA</t>
  </si>
  <si>
    <t>PORTOGALLO</t>
  </si>
  <si>
    <t>SVIZZERA</t>
  </si>
  <si>
    <t>CROAZIA</t>
  </si>
  <si>
    <t>D</t>
  </si>
  <si>
    <t>C</t>
  </si>
  <si>
    <t>A</t>
  </si>
  <si>
    <t>?</t>
  </si>
  <si>
    <t>fantaeventi@gmail.com</t>
  </si>
  <si>
    <t>AKINFEEV Igor</t>
  </si>
  <si>
    <t>POLONIA</t>
  </si>
  <si>
    <t>BURKI Roman</t>
  </si>
  <si>
    <t>SVEZIA</t>
  </si>
  <si>
    <t>COURTOIS Thibaut</t>
  </si>
  <si>
    <t>DE GEA David</t>
  </si>
  <si>
    <t>FABIANSKI Lukasz</t>
  </si>
  <si>
    <t>HALLDORSSON Hannes</t>
  </si>
  <si>
    <t>ISLANDA</t>
  </si>
  <si>
    <t>KALINIC Lovre</t>
  </si>
  <si>
    <t>LENO Bernd</t>
  </si>
  <si>
    <t>LLORIS Hugo</t>
  </si>
  <si>
    <t>LOPES Anthony</t>
  </si>
  <si>
    <t>MANDANDA Steve</t>
  </si>
  <si>
    <t>MIGNOLET Simon</t>
  </si>
  <si>
    <t>NEUER Manuel</t>
  </si>
  <si>
    <t>OLSEN Robin</t>
  </si>
  <si>
    <t>SOMMER Yann</t>
  </si>
  <si>
    <t>SUBASIC Danijel</t>
  </si>
  <si>
    <t>SZCZESNY Wojciech</t>
  </si>
  <si>
    <t>TER STEGEN Marc-Andre</t>
  </si>
  <si>
    <t>ALDERWEIRELD Toby</t>
  </si>
  <si>
    <t>ALVES Bruno</t>
  </si>
  <si>
    <t>ARNASON Kari</t>
  </si>
  <si>
    <t>AUGUSTINSSON Ludwig</t>
  </si>
  <si>
    <t>BOATENG Jerome</t>
  </si>
  <si>
    <t>CAHILL Gary</t>
  </si>
  <si>
    <t>CARVAJAL Daniel</t>
  </si>
  <si>
    <t>CORLUKA Vedran</t>
  </si>
  <si>
    <t>DJOUROU Johan</t>
  </si>
  <si>
    <t>GLIK Kamil</t>
  </si>
  <si>
    <t>GRANQVIST Andreas</t>
  </si>
  <si>
    <t>GUERREIRO Raphael</t>
  </si>
  <si>
    <t>HECTOR Jonas</t>
  </si>
  <si>
    <t>HUMMELS Mats</t>
  </si>
  <si>
    <t>IGNASHEVICH Sergei</t>
  </si>
  <si>
    <t>INGASON Sverrir Ingi</t>
  </si>
  <si>
    <t>JANSSON Pontus</t>
  </si>
  <si>
    <t>JEDRZEJCZYK Artur</t>
  </si>
  <si>
    <t>JEDVAJ Tin</t>
  </si>
  <si>
    <t>LANG Michael</t>
  </si>
  <si>
    <t>LICHTSTEINER Stephan</t>
  </si>
  <si>
    <t>LUSTIG Mikael</t>
  </si>
  <si>
    <t>MAGNUSSON Hordur</t>
  </si>
  <si>
    <t>MEUNIER Thomas</t>
  </si>
  <si>
    <t>NEUSTADTER Roman</t>
  </si>
  <si>
    <t>OLSSON Martin</t>
  </si>
  <si>
    <t>PAZDAN Michal</t>
  </si>
  <si>
    <t>PIQUE Gerard</t>
  </si>
  <si>
    <t>PISZCZEK Lukasz</t>
  </si>
  <si>
    <t>RAMOS Sergio</t>
  </si>
  <si>
    <t>RODRIGUEZ Ricardo</t>
  </si>
  <si>
    <t>ROSE Danny</t>
  </si>
  <si>
    <t>RUDIGER Antonio</t>
  </si>
  <si>
    <t>RUDY Sebastian</t>
  </si>
  <si>
    <t>RYBUS Maciej</t>
  </si>
  <si>
    <t>SAEVARSSON Birkir Mar</t>
  </si>
  <si>
    <t>SCHAR Fabian</t>
  </si>
  <si>
    <t>SIGURDSSON Ragnar</t>
  </si>
  <si>
    <t>SKULASON Ari Freyr</t>
  </si>
  <si>
    <t>SMOLNIKOV Igor</t>
  </si>
  <si>
    <t>SOARES Cedric</t>
  </si>
  <si>
    <t>STONES John</t>
  </si>
  <si>
    <t>STRINIC Ivan</t>
  </si>
  <si>
    <t>VERMAELEN Thomas</t>
  </si>
  <si>
    <t>VERTONGHEN Jan</t>
  </si>
  <si>
    <t>VIDA Domagoj</t>
  </si>
  <si>
    <t>VRSALJKO Sime</t>
  </si>
  <si>
    <t>WALKER Kyle</t>
  </si>
  <si>
    <t>RAMI Adil</t>
  </si>
  <si>
    <t>UMTITI Samuel</t>
  </si>
  <si>
    <t>CIONEK Thiago</t>
  </si>
  <si>
    <t>ELVEDI Nico</t>
  </si>
  <si>
    <t>KIMMICH Joshua</t>
  </si>
  <si>
    <t>BADELJ Milan</t>
  </si>
  <si>
    <t>BEHRAMI Valon</t>
  </si>
  <si>
    <t>BJARNASON Birkir</t>
  </si>
  <si>
    <t>BROZOVIC Marcelo</t>
  </si>
  <si>
    <t>BUSQUETS Sergio</t>
  </si>
  <si>
    <t>DIER Eric</t>
  </si>
  <si>
    <t>DURMAZ Jimmy</t>
  </si>
  <si>
    <t>EKDAL Albin</t>
  </si>
  <si>
    <t>FELLAINI Marouane</t>
  </si>
  <si>
    <t>FERNANDES Gelson</t>
  </si>
  <si>
    <t>GOLOVIN Aleksandr</t>
  </si>
  <si>
    <t>HALLFREDSSON Emil</t>
  </si>
  <si>
    <t>HILJEMARK Oscar</t>
  </si>
  <si>
    <t>INIESTA Andres</t>
  </si>
  <si>
    <t>KHEDIRA Sami</t>
  </si>
  <si>
    <t>KOVACIC Mateo</t>
  </si>
  <si>
    <t>KROOS Toni</t>
  </si>
  <si>
    <t>KRYCHOWIAK Grzegorz</t>
  </si>
  <si>
    <t>LARSSON Sebastian</t>
  </si>
  <si>
    <t>MACZYNSKI Krzysztof</t>
  </si>
  <si>
    <t>MATUIDI Blaise</t>
  </si>
  <si>
    <t>MODRIC Luka</t>
  </si>
  <si>
    <t>MOUTINHO Joao</t>
  </si>
  <si>
    <t>POGBA Paul</t>
  </si>
  <si>
    <t>RAKITIC Ivan</t>
  </si>
  <si>
    <t>SIGURDSSON Gylfi</t>
  </si>
  <si>
    <t>SILVA Adrien</t>
  </si>
  <si>
    <t>THIAGO Alcantara</t>
  </si>
  <si>
    <t>TRAUSTASON Arnor Ingvi</t>
  </si>
  <si>
    <t>WITSEL Axel</t>
  </si>
  <si>
    <t>XHAKA Granit</t>
  </si>
  <si>
    <t>ZIELINSKI Piotr</t>
  </si>
  <si>
    <t>BLASZCZYKOWSKI Jakub</t>
  </si>
  <si>
    <t>DE BRUYNE Kevin</t>
  </si>
  <si>
    <t>DRAXLER Julian</t>
  </si>
  <si>
    <t>FORSBERG Emil</t>
  </si>
  <si>
    <t>GROSICKI Kamil</t>
  </si>
  <si>
    <t>GUDMUNDSSON Johann Berg</t>
  </si>
  <si>
    <t>HAZARD Eden</t>
  </si>
  <si>
    <t>MERTENS Dries</t>
  </si>
  <si>
    <t>OZIL Mesut</t>
  </si>
  <si>
    <t>PERISIC Ivan</t>
  </si>
  <si>
    <t>PJACA Marko</t>
  </si>
  <si>
    <t>QUARESMA Ricardo</t>
  </si>
  <si>
    <t>REUS Marco</t>
  </si>
  <si>
    <t>SHAQIRI Xherdan</t>
  </si>
  <si>
    <t>SILVA David</t>
  </si>
  <si>
    <t>STERLING Raheem</t>
  </si>
  <si>
    <t>LINETTY Karol</t>
  </si>
  <si>
    <t>DZEMAILI Blerim</t>
  </si>
  <si>
    <t>PESZKO Slawomir</t>
  </si>
  <si>
    <t>HENDERSON Jordan</t>
  </si>
  <si>
    <t>VAZQUEZ Lucas</t>
  </si>
  <si>
    <t>BATSHUAYI Michy</t>
  </si>
  <si>
    <t>BERG Marcus</t>
  </si>
  <si>
    <t>BODVARSSON Jon Dadi</t>
  </si>
  <si>
    <t>DZYUBA Artem</t>
  </si>
  <si>
    <t>FINNBOGASON Alfred</t>
  </si>
  <si>
    <t>GIROUD Olivier</t>
  </si>
  <si>
    <t>GOMEZ Mario</t>
  </si>
  <si>
    <t>GRIEZMANN Antoine</t>
  </si>
  <si>
    <t>GUIDETTI John</t>
  </si>
  <si>
    <t>KALINIC Nikola</t>
  </si>
  <si>
    <t>KANE Harry</t>
  </si>
  <si>
    <t>KRAMARIC Andrej</t>
  </si>
  <si>
    <t>LEWANDOWSKI Robert</t>
  </si>
  <si>
    <t>LUKAKU Romelu</t>
  </si>
  <si>
    <t>MANDZUKIC Mario</t>
  </si>
  <si>
    <t>MULLER Thomas</t>
  </si>
  <si>
    <t>RONALDO Cristiano</t>
  </si>
  <si>
    <t>SEFEROVIC Haris</t>
  </si>
  <si>
    <t>VARDY Jamie</t>
  </si>
  <si>
    <t>RASHFORD Marcus</t>
  </si>
  <si>
    <t>Cellulare:</t>
  </si>
  <si>
    <t>whatsapp:</t>
  </si>
  <si>
    <t>ABEDZADEH Amir</t>
  </si>
  <si>
    <t>IRAN</t>
  </si>
  <si>
    <t>AKPEYI Daniel</t>
  </si>
  <si>
    <t>NIGERIA</t>
  </si>
  <si>
    <t>AL OWAIS Mohammed</t>
  </si>
  <si>
    <t>ARABIA SAUDITA</t>
  </si>
  <si>
    <t>AL-MOSAILEM Yasser</t>
  </si>
  <si>
    <t>ALISSON Becker</t>
  </si>
  <si>
    <t>BRASILE</t>
  </si>
  <si>
    <t>AREOLA Alphonse</t>
  </si>
  <si>
    <t>ARMANI Franco</t>
  </si>
  <si>
    <t>ARGENTINA</t>
  </si>
  <si>
    <t>BEIRANVAND Alireza</t>
  </si>
  <si>
    <t>BEN CHERIFIA Moez</t>
  </si>
  <si>
    <t>TUNISIA</t>
  </si>
  <si>
    <t>BETO Pimparel</t>
  </si>
  <si>
    <t>BONO Bounou</t>
  </si>
  <si>
    <t>MAROCCO</t>
  </si>
  <si>
    <t>BUTLAND Jack</t>
  </si>
  <si>
    <t>CABALLERO Willy</t>
  </si>
  <si>
    <t>CACEDA Carlos</t>
  </si>
  <si>
    <t>PERÙ</t>
  </si>
  <si>
    <t>CALDERON Jose</t>
  </si>
  <si>
    <t>PANAMA</t>
  </si>
  <si>
    <t>CAMPANA Martín</t>
  </si>
  <si>
    <t>URUGUAY</t>
  </si>
  <si>
    <t>CARVALLO Jose</t>
  </si>
  <si>
    <t>CASSIO Ramos</t>
  </si>
  <si>
    <t>CHO HYUN-WOO Cho</t>
  </si>
  <si>
    <t>COREA DEL SUD</t>
  </si>
  <si>
    <t>CORONA Jesus</t>
  </si>
  <si>
    <t>MESSICO</t>
  </si>
  <si>
    <t>DIALLO Abdoulaye</t>
  </si>
  <si>
    <t>SENEGAL</t>
  </si>
  <si>
    <t>DMITROVIC Marko</t>
  </si>
  <si>
    <t>SERBIA</t>
  </si>
  <si>
    <t>EDERSON Moraes</t>
  </si>
  <si>
    <t>EKRAMY Sherif</t>
  </si>
  <si>
    <t>EGITTO</t>
  </si>
  <si>
    <t>EL HADARY Essam</t>
  </si>
  <si>
    <t>EZENWA Ikechukwu</t>
  </si>
  <si>
    <t>GALLESE Pedro</t>
  </si>
  <si>
    <t>GOMIS Alfred</t>
  </si>
  <si>
    <t>GUZMAN Nahuel</t>
  </si>
  <si>
    <t>HIGASHIGUCHI Masaaki</t>
  </si>
  <si>
    <t>GIAPPONE</t>
  </si>
  <si>
    <t>JOHNSSON Karl-Johan</t>
  </si>
  <si>
    <t>JONES Brad</t>
  </si>
  <si>
    <t>AUSTRALIA</t>
  </si>
  <si>
    <t>KAWASHIMA Eiji</t>
  </si>
  <si>
    <t>KIM Seung-Gyu</t>
  </si>
  <si>
    <t>KIM JIN-HYEON Kim</t>
  </si>
  <si>
    <t>LIVAKOVIC Dominik</t>
  </si>
  <si>
    <t>LUNEV Andrey</t>
  </si>
  <si>
    <t>MATHLOUTHI Aymen</t>
  </si>
  <si>
    <t>MAZAHERI Mohammad</t>
  </si>
  <si>
    <t>MOREIRA Leonel</t>
  </si>
  <si>
    <t>COSTA RICA</t>
  </si>
  <si>
    <t>MUSLERA Fernando</t>
  </si>
  <si>
    <t>NAKAMURA Kosuke</t>
  </si>
  <si>
    <t>NAVAS Keylor</t>
  </si>
  <si>
    <t>NDIAYE Khadim</t>
  </si>
  <si>
    <t>NORDFELDT Kristoffer</t>
  </si>
  <si>
    <t>OCHOA Guillermo</t>
  </si>
  <si>
    <t>OSPINA David</t>
  </si>
  <si>
    <t>COLOMBIA</t>
  </si>
  <si>
    <t>PEMBERTON Patrick</t>
  </si>
  <si>
    <t>PENEDO Jaime</t>
  </si>
  <si>
    <t>PICKFORD Jordan</t>
  </si>
  <si>
    <t>POPE Nick</t>
  </si>
  <si>
    <t>RAJKOVIC Predrag</t>
  </si>
  <si>
    <t>REINA Pepe</t>
  </si>
  <si>
    <t>RONNOW Frederik</t>
  </si>
  <si>
    <t>DANIMARCA</t>
  </si>
  <si>
    <t>RUI PATRICIO Dos Santos</t>
  </si>
  <si>
    <t>RUNARSSON Runar Alex</t>
  </si>
  <si>
    <t>RYAN Mathew</t>
  </si>
  <si>
    <t>SCHMEICHEL Kasper</t>
  </si>
  <si>
    <t>SCHRAM Frederik</t>
  </si>
  <si>
    <t>SILVA Martín</t>
  </si>
  <si>
    <t>STOJKOVIC Vladimir</t>
  </si>
  <si>
    <t>TAGNAOUTI Ahmed Reda</t>
  </si>
  <si>
    <t>TALAVERA Alfredo</t>
  </si>
  <si>
    <t>VARGAS Camilo</t>
  </si>
  <si>
    <t>VUKOVIC Danny</t>
  </si>
  <si>
    <t>MUNIR Mohamedi</t>
  </si>
  <si>
    <t>UZOHO Francis</t>
  </si>
  <si>
    <t>GABULOV Vladimir</t>
  </si>
  <si>
    <t>BEN MUSTAPHA Farouk</t>
  </si>
  <si>
    <t>HASSEN Mouez</t>
  </si>
  <si>
    <t>LOSSL Jonas</t>
  </si>
  <si>
    <t>TRAPP Kevin</t>
  </si>
  <si>
    <t>CASTEELS Koen</t>
  </si>
  <si>
    <t>EL-SHENAWY Mohamed</t>
  </si>
  <si>
    <t>MVOGO Yvon</t>
  </si>
  <si>
    <t>BIALKOWSKI Bartosz</t>
  </si>
  <si>
    <t>RODRIGUEZ Alex</t>
  </si>
  <si>
    <t>AL-MAYOOF Abdullah</t>
  </si>
  <si>
    <t>CUADRADO Jose</t>
  </si>
  <si>
    <t>KEPA Arrizabalaga</t>
  </si>
  <si>
    <t>ABDEL-SHAFY Mohamed</t>
  </si>
  <si>
    <t>ACOSTA Johnny</t>
  </si>
  <si>
    <t>ACUNA Marcos</t>
  </si>
  <si>
    <t>ADVINCULA Luis</t>
  </si>
  <si>
    <t>AKANJI Manuel</t>
  </si>
  <si>
    <t>AL MUWALLAD Saeed</t>
  </si>
  <si>
    <t>AL SHAHRANI Yasir</t>
  </si>
  <si>
    <t>AL-HARBI Mansour</t>
  </si>
  <si>
    <t>ALEXANDER-ARNOLD Trent</t>
  </si>
  <si>
    <t>ANKERSEN Peter</t>
  </si>
  <si>
    <t>ANSALDI Cristian</t>
  </si>
  <si>
    <t>ARAUJO Miguel</t>
  </si>
  <si>
    <t>ARIAS Santiago</t>
  </si>
  <si>
    <t>AYALA Hugo</t>
  </si>
  <si>
    <t>AZPILICUETA Cesar Tanco</t>
  </si>
  <si>
    <t>BALOGUN Leon</t>
  </si>
  <si>
    <t>BALOY Felipe</t>
  </si>
  <si>
    <t>BEDOUI Rami</t>
  </si>
  <si>
    <t>BEHICH Aziz</t>
  </si>
  <si>
    <t>BEN YOUSSEF Syam</t>
  </si>
  <si>
    <t>BENATIA Medhi</t>
  </si>
  <si>
    <t>BENOUN Badr</t>
  </si>
  <si>
    <t>BERESZYNSKI Bartosz</t>
  </si>
  <si>
    <t>BJELLAND Andreas</t>
  </si>
  <si>
    <t>CACERES Martín</t>
  </si>
  <si>
    <t>CALVO Francisco</t>
  </si>
  <si>
    <t>CHRISTENSEN Andreas</t>
  </si>
  <si>
    <t>CISS Saliou</t>
  </si>
  <si>
    <t>COATES Sebastian</t>
  </si>
  <si>
    <t>CORZO Aldo</t>
  </si>
  <si>
    <t>DA COSTA Manuel</t>
  </si>
  <si>
    <t>DANILO da Silva</t>
  </si>
  <si>
    <t>DEGENEK Milos</t>
  </si>
  <si>
    <t>DELPH Fabian</t>
  </si>
  <si>
    <t>DIAS Ruben</t>
  </si>
  <si>
    <t>DIRAR Nabil</t>
  </si>
  <si>
    <t>DUARTE Oscar</t>
  </si>
  <si>
    <t>DURMISI Riza</t>
  </si>
  <si>
    <t>EL MOHAMADY Ahmed</t>
  </si>
  <si>
    <t>ELDERSON Uw Echiejile</t>
  </si>
  <si>
    <t>ESCOBAR Fidel</t>
  </si>
  <si>
    <t>EYJOLFSSON Holmar Orn</t>
  </si>
  <si>
    <t>FABRA Frank</t>
  </si>
  <si>
    <t>FAGNER Lemos</t>
  </si>
  <si>
    <t>FATHY Ahmed</t>
  </si>
  <si>
    <t>FAZIO Federico</t>
  </si>
  <si>
    <t>FILIPE LUIS Kasmirski</t>
  </si>
  <si>
    <t>FONTE Jose</t>
  </si>
  <si>
    <t>GABER Omar</t>
  </si>
  <si>
    <t>GABR Ali</t>
  </si>
  <si>
    <t>GALLARDO Jesus</t>
  </si>
  <si>
    <t>GAMBOA Cristian</t>
  </si>
  <si>
    <t>GASSAMA Lamine</t>
  </si>
  <si>
    <t>GEROMEL Tonon</t>
  </si>
  <si>
    <t>GIMENEZ Jose</t>
  </si>
  <si>
    <t>GINTER Matthias</t>
  </si>
  <si>
    <t>GODIN Diego</t>
  </si>
  <si>
    <t>GONZALEZ Geancarlo</t>
  </si>
  <si>
    <t>GRANAT Vladimir</t>
  </si>
  <si>
    <t>HADDADI Oussama</t>
  </si>
  <si>
    <t>HAJI SAFI Ehsan</t>
  </si>
  <si>
    <t>HAKIMI Achraf</t>
  </si>
  <si>
    <t>HAWSAWI Omar</t>
  </si>
  <si>
    <t>HAWSAWI Motaz</t>
  </si>
  <si>
    <t>HAWSAWI Osama</t>
  </si>
  <si>
    <t>HEGAZI Ahmed</t>
  </si>
  <si>
    <t>HELANDER Filip Viktor</t>
  </si>
  <si>
    <t>HERNANDEZ Lucas</t>
  </si>
  <si>
    <t>IVANOVIC Branislav</t>
  </si>
  <si>
    <t>JANG HYUN-SOO Jang</t>
  </si>
  <si>
    <t>JONES  Phil</t>
  </si>
  <si>
    <t>JORDI ALBA Ramos</t>
  </si>
  <si>
    <t>RISDON Josh</t>
  </si>
  <si>
    <t>JURMAN Matthew</t>
  </si>
  <si>
    <t>KARA Mbodji</t>
  </si>
  <si>
    <t>KARACIC Fran</t>
  </si>
  <si>
    <t>KIM Jin-Su</t>
  </si>
  <si>
    <t>KIM Young-Gwon</t>
  </si>
  <si>
    <t>KIMPEMBE Presnel</t>
  </si>
  <si>
    <t>KJAER Simon</t>
  </si>
  <si>
    <t>KOLAROV Aleksandar</t>
  </si>
  <si>
    <t>KOMPANY Vincent</t>
  </si>
  <si>
    <t>KOULIBALY Kalidou</t>
  </si>
  <si>
    <t>KRAFTH Emil Henry</t>
  </si>
  <si>
    <t>KUDRYASHOV Fedor</t>
  </si>
  <si>
    <t>KUTEPOV Ilya</t>
  </si>
  <si>
    <t>KWON KYUNG-WON Kwon</t>
  </si>
  <si>
    <t>LAYUN Miguel</t>
  </si>
  <si>
    <t>LINDELOFF Nilsson</t>
  </si>
  <si>
    <t>LOVREN Dejan</t>
  </si>
  <si>
    <t>LOYOLA Nilson</t>
  </si>
  <si>
    <t>MAALOUL Ali</t>
  </si>
  <si>
    <t>MACHADO Adolfo</t>
  </si>
  <si>
    <t>MAGUIRE Harry</t>
  </si>
  <si>
    <t>MAKINO Tomoaki</t>
  </si>
  <si>
    <t>MARCELO da Silva</t>
  </si>
  <si>
    <t>MARQUEZ Rafael</t>
  </si>
  <si>
    <t>MARQUINHOS Correa</t>
  </si>
  <si>
    <t>MATARRITA Ronald</t>
  </si>
  <si>
    <t>MENDY Benjamin</t>
  </si>
  <si>
    <t>MENDYL Hamza</t>
  </si>
  <si>
    <t>MERCADO Gabriel</t>
  </si>
  <si>
    <t>MEREDITH James</t>
  </si>
  <si>
    <t>MERIAH Yassine</t>
  </si>
  <si>
    <t>MILLIGAN Mark</t>
  </si>
  <si>
    <t>MINA Yerry</t>
  </si>
  <si>
    <t>MIRANDA Joao</t>
  </si>
  <si>
    <t>MOHAMMADI Milad</t>
  </si>
  <si>
    <t>MONREAL Nacho</t>
  </si>
  <si>
    <t>MONTAZERI Pejman</t>
  </si>
  <si>
    <t>MORENO Hector</t>
  </si>
  <si>
    <t>MOUBANDJE Jacques</t>
  </si>
  <si>
    <t>MURILLO Michael</t>
  </si>
  <si>
    <t>NACHO Fernandez</t>
  </si>
  <si>
    <t>NAGATOMO Yuto</t>
  </si>
  <si>
    <t>NAGUEZ Hamdi</t>
  </si>
  <si>
    <t>NASTASIC Matija</t>
  </si>
  <si>
    <t>OBRADOVIC Ivan</t>
  </si>
  <si>
    <t>ODRIOZOLA Alvaro</t>
  </si>
  <si>
    <t>OLA AINA Aina</t>
  </si>
  <si>
    <t>OMERUO Kenneth</t>
  </si>
  <si>
    <t>OTAMENDI Nicolas</t>
  </si>
  <si>
    <t>OVALLE Luis</t>
  </si>
  <si>
    <t>OVIEDO Bryan</t>
  </si>
  <si>
    <t>PARK JOO-HO Park</t>
  </si>
  <si>
    <t>PAVARD Benjamin</t>
  </si>
  <si>
    <t>PEPE Ferreira</t>
  </si>
  <si>
    <t>PEREIRA Ricardo</t>
  </si>
  <si>
    <t>PEREIRA Maxi</t>
  </si>
  <si>
    <t>PIVARIC Josip</t>
  </si>
  <si>
    <t>PLATTENHARDT Marvin</t>
  </si>
  <si>
    <t>POURALIGANJI Morteza</t>
  </si>
  <si>
    <t>RAMOS Christian</t>
  </si>
  <si>
    <t>RAUSCH Konstantin</t>
  </si>
  <si>
    <t>REYES Diego</t>
  </si>
  <si>
    <t>REZAEIAN Ramin</t>
  </si>
  <si>
    <t>RODIC Milan</t>
  </si>
  <si>
    <t>RODRIGUEZ Alberto</t>
  </si>
  <si>
    <t>ROJO Marcos</t>
  </si>
  <si>
    <t>RUI Mario</t>
  </si>
  <si>
    <t>RUKAVINA Antonio</t>
  </si>
  <si>
    <t>SABALY Youssouf</t>
  </si>
  <si>
    <t>SAINSBURY Trent</t>
  </si>
  <si>
    <t>SAISS Romain</t>
  </si>
  <si>
    <t>SAKAI Gotoku</t>
  </si>
  <si>
    <t>SAKAI Hiroki</t>
  </si>
  <si>
    <t>SALCEDO Carlos</t>
  </si>
  <si>
    <t>SAMIR Saad</t>
  </si>
  <si>
    <t>SANCHEZ Davinson</t>
  </si>
  <si>
    <t>SANE Salif</t>
  </si>
  <si>
    <t>SEMENOV Andrey</t>
  </si>
  <si>
    <t>SHEHU Abdullahi</t>
  </si>
  <si>
    <t>SHOJI Gen</t>
  </si>
  <si>
    <t>SIDIBE Djibril</t>
  </si>
  <si>
    <t>SILVA Thiago</t>
  </si>
  <si>
    <t>SMITH Ian</t>
  </si>
  <si>
    <t>STRYGER LARSEN Jens</t>
  </si>
  <si>
    <t>SULE Niklas</t>
  </si>
  <si>
    <t>TAGLIAFICO Nicolas</t>
  </si>
  <si>
    <t>TORRES Roman</t>
  </si>
  <si>
    <t>TOSIC Dusko</t>
  </si>
  <si>
    <t>TRAUCO Miguel</t>
  </si>
  <si>
    <t>TRIPPIER Kieran</t>
  </si>
  <si>
    <t>TROOST-EKONG William</t>
  </si>
  <si>
    <t>VARANE Raphael</t>
  </si>
  <si>
    <t>VESTERGAARD Jannik</t>
  </si>
  <si>
    <t>WAGUE Moussa</t>
  </si>
  <si>
    <t>WASTON Kendall</t>
  </si>
  <si>
    <t>YOSHIDA Maya</t>
  </si>
  <si>
    <t>YOUNG Ashley</t>
  </si>
  <si>
    <t>ZAPATA Cristian</t>
  </si>
  <si>
    <t>LEE Yong</t>
  </si>
  <si>
    <t>UEDA Naomichi</t>
  </si>
  <si>
    <t>ENDO Wataru</t>
  </si>
  <si>
    <t>VARELA Guillermo</t>
  </si>
  <si>
    <t>AWAZIEM Chidozie</t>
  </si>
  <si>
    <t>IDOWU Brian</t>
  </si>
  <si>
    <t>EBUEHI Tyronne</t>
  </si>
  <si>
    <t>MARIO FERNANDES Figueira</t>
  </si>
  <si>
    <t>BRONN Dylan</t>
  </si>
  <si>
    <t>BENALOUANE Yohan</t>
  </si>
  <si>
    <t>MILENKOVIC Nikola</t>
  </si>
  <si>
    <t>SPAJIC Uros</t>
  </si>
  <si>
    <t>VELJKOVIC Milos</t>
  </si>
  <si>
    <t>HONG Chul</t>
  </si>
  <si>
    <t>YUN Young-sun</t>
  </si>
  <si>
    <t>KO Yo-Han</t>
  </si>
  <si>
    <t>OH Ban-seok</t>
  </si>
  <si>
    <t>JUNG Seung-Hyun</t>
  </si>
  <si>
    <t>DALSGAARD Henrik</t>
  </si>
  <si>
    <t>KNUDSEN Jonas</t>
  </si>
  <si>
    <t>ZANKA Jorgensen</t>
  </si>
  <si>
    <t>ALVAREZ Edson</t>
  </si>
  <si>
    <t>BOYATA Dedryck</t>
  </si>
  <si>
    <t>CALETA-CAR Duje</t>
  </si>
  <si>
    <t>ASHRAF Ayman</t>
  </si>
  <si>
    <t>HAMDI Mahmoud</t>
  </si>
  <si>
    <t>SANTAMARIA Anderson</t>
  </si>
  <si>
    <t>BEDNAREK Jan</t>
  </si>
  <si>
    <t>HOSSEINI Majid</t>
  </si>
  <si>
    <t>CUMMINGS Harold</t>
  </si>
  <si>
    <t>DAVIS Eric</t>
  </si>
  <si>
    <t>ALBULAYHI Ali</t>
  </si>
  <si>
    <t>AL-BURAYK Mohammed</t>
  </si>
  <si>
    <t>MURILLO Oscar</t>
  </si>
  <si>
    <t>MOJICA Johan</t>
  </si>
  <si>
    <t>SILVA Gaston</t>
  </si>
  <si>
    <t>ABDELAZIZ Mahmoud</t>
  </si>
  <si>
    <t>AGUILAR Abel</t>
  </si>
  <si>
    <t>AIT BENNASSER Youssef</t>
  </si>
  <si>
    <t>AL ABID Nawaf</t>
  </si>
  <si>
    <t>AL DAWSARI Salem</t>
  </si>
  <si>
    <t>AL FARAJ Salman</t>
  </si>
  <si>
    <t>AL JASSAM Taisser</t>
  </si>
  <si>
    <t>AL SHEHRI Yahya</t>
  </si>
  <si>
    <t>AL-MOGAHWI Hussain</t>
  </si>
  <si>
    <t>ALLI Bamidele</t>
  </si>
  <si>
    <t>AMIRI Vahid</t>
  </si>
  <si>
    <t>AMRABAT Nordin</t>
  </si>
  <si>
    <t>AMRABAT Sofyan</t>
  </si>
  <si>
    <t>AQUINO Pedro</t>
  </si>
  <si>
    <t>ASENSIO Marco</t>
  </si>
  <si>
    <t>ATEEF Abdullah</t>
  </si>
  <si>
    <t>AUGUSTO Renato</t>
  </si>
  <si>
    <t>AVILA Ricardo</t>
  </si>
  <si>
    <t>AZOFEIFA Randall</t>
  </si>
  <si>
    <t>BANEGA Ever</t>
  </si>
  <si>
    <t>BARCENAS Edgar Yoel</t>
  </si>
  <si>
    <t>BARRIOS Wilmar</t>
  </si>
  <si>
    <t>BELHANDA Younes</t>
  </si>
  <si>
    <t>BEN AMOR Mohamed</t>
  </si>
  <si>
    <t>BENTANCUR Rodrigo</t>
  </si>
  <si>
    <t>BIGLIA Lucas</t>
  </si>
  <si>
    <t>BOLANOS Christian</t>
  </si>
  <si>
    <t>BORGES Celso</t>
  </si>
  <si>
    <t>BOUSSOUFA Moubarak</t>
  </si>
  <si>
    <t>BRADARIC Filip</t>
  </si>
  <si>
    <t>BRANDT Julian</t>
  </si>
  <si>
    <t>CARCELA Mehdi</t>
  </si>
  <si>
    <t>CASEMIRO Venancio</t>
  </si>
  <si>
    <t>CHAALALI Ghilane</t>
  </si>
  <si>
    <t>CHADLI Nacer</t>
  </si>
  <si>
    <t>CHESHMI Rouzbeh</t>
  </si>
  <si>
    <t>CLAESSON Viktor</t>
  </si>
  <si>
    <t>COLINDRES Daniel</t>
  </si>
  <si>
    <t>COOPER Armando</t>
  </si>
  <si>
    <t>COUTINHO Correia</t>
  </si>
  <si>
    <t>CUADRADO Juan</t>
  </si>
  <si>
    <t>CUEVA Christian</t>
  </si>
  <si>
    <t>DE ARRASCAETA Giorgian</t>
  </si>
  <si>
    <t>DELANEY Thomas</t>
  </si>
  <si>
    <t>DEMBELE Mousa</t>
  </si>
  <si>
    <t>DI MARIA Angel</t>
  </si>
  <si>
    <t>DOUGLAS COSTA de Souza</t>
  </si>
  <si>
    <t>DZAGOEV Alan</t>
  </si>
  <si>
    <t>EBRAHIMI Omid</t>
  </si>
  <si>
    <t>EL AHMADI Karim</t>
  </si>
  <si>
    <t>EL SAID Abdallah</t>
  </si>
  <si>
    <t>ELNENY Mohamed</t>
  </si>
  <si>
    <t>ERIKSEN Christian</t>
  </si>
  <si>
    <t>EROKHIN Aleksandr</t>
  </si>
  <si>
    <t>ETEBO Oghenekaro</t>
  </si>
  <si>
    <t>EZATOLAHI Saeid</t>
  </si>
  <si>
    <t>FABIAN Marco</t>
  </si>
  <si>
    <t>FAJR Faycal</t>
  </si>
  <si>
    <t>FARFAN Jefferson</t>
  </si>
  <si>
    <t>FERNANDES Bruno</t>
  </si>
  <si>
    <t>FERNANDES Manuel</t>
  </si>
  <si>
    <t>FERNANDINHO Luiz</t>
  </si>
  <si>
    <t>FERREIRA CARRASCO Yannick</t>
  </si>
  <si>
    <t>FLORES Edison</t>
  </si>
  <si>
    <t>FRED Santos</t>
  </si>
  <si>
    <t>FREULER Remo</t>
  </si>
  <si>
    <t>FRIDJONSSON Samuel</t>
  </si>
  <si>
    <t>GIOVANI Dos Santos</t>
  </si>
  <si>
    <t>GODOY Aníbal</t>
  </si>
  <si>
    <t>GORETZKA Leon</t>
  </si>
  <si>
    <t>GRUJIC Marko</t>
  </si>
  <si>
    <t>GUARDADO  Andres</t>
  </si>
  <si>
    <t>GUEDES Goncalo</t>
  </si>
  <si>
    <t>GUEYE Idrissa</t>
  </si>
  <si>
    <t>GUNDOGAN Ilkay</t>
  </si>
  <si>
    <t>GUNNARSSON Aron Einar</t>
  </si>
  <si>
    <t>GUZMAN David</t>
  </si>
  <si>
    <t>HAMED Tarke</t>
  </si>
  <si>
    <t>HARAGUCHI Genki</t>
  </si>
  <si>
    <t>HARIT Amine</t>
  </si>
  <si>
    <t>HASEBE Makoto</t>
  </si>
  <si>
    <t>HAZARD Thorgan</t>
  </si>
  <si>
    <t>HERRERA Hector</t>
  </si>
  <si>
    <t>HONDA Keisuke</t>
  </si>
  <si>
    <t>IDEGUCHI Yosuke</t>
  </si>
  <si>
    <t>IRVINE Jackson</t>
  </si>
  <si>
    <t>ISCO Alarcon</t>
  </si>
  <si>
    <t>IWOBI Alex</t>
  </si>
  <si>
    <t>JEDINAK Mile</t>
  </si>
  <si>
    <t>JOAO MARIO Naval</t>
  </si>
  <si>
    <t>JONATHAN Dos Santos</t>
  </si>
  <si>
    <t>JUNG WOO-YOUNG Jung</t>
  </si>
  <si>
    <t>KAGAWA Shinji</t>
  </si>
  <si>
    <t>KANTE N'Golo</t>
  </si>
  <si>
    <t>KHAOUI Saif-Eddine</t>
  </si>
  <si>
    <t>KI Sung-Yong</t>
  </si>
  <si>
    <t>KOKE Jorge</t>
  </si>
  <si>
    <t>KOO Ja-Cheol</t>
  </si>
  <si>
    <t>KOSTIC Filip</t>
  </si>
  <si>
    <t>KOUYATE Cheikhou</t>
  </si>
  <si>
    <t>KUZYAEV Daler</t>
  </si>
  <si>
    <t>KVIST William</t>
  </si>
  <si>
    <t>LANZINI Manuel</t>
  </si>
  <si>
    <t>LEE Chung-Yong</t>
  </si>
  <si>
    <t>LEMAR Thomas</t>
  </si>
  <si>
    <t>LINGARD Jesse</t>
  </si>
  <si>
    <t>LJAJIC Adem</t>
  </si>
  <si>
    <t>LO CELSO Giovani</t>
  </si>
  <si>
    <t>LOFTUS-CHEEK Ruben</t>
  </si>
  <si>
    <t>LUONGO Massimo</t>
  </si>
  <si>
    <t>MARTINS Gelson</t>
  </si>
  <si>
    <t>MASCHERANO Javier</t>
  </si>
  <si>
    <t>MATIC Nemanja</t>
  </si>
  <si>
    <t>MEZA Maximiliano</t>
  </si>
  <si>
    <t>MIKEL John Obi</t>
  </si>
  <si>
    <t>MILINKOVIC-SAVIC Sergej</t>
  </si>
  <si>
    <t>MILIVOJEVIC Luka</t>
  </si>
  <si>
    <t>MIRANCHUK Anton</t>
  </si>
  <si>
    <t>MIRANCHUK Aleksey</t>
  </si>
  <si>
    <t>MOOY Aaron</t>
  </si>
  <si>
    <t>MORSY Sami</t>
  </si>
  <si>
    <t>MOSES Victor</t>
  </si>
  <si>
    <t>N'DIAYE Alfred</t>
  </si>
  <si>
    <t>N'ZONZI Steven</t>
  </si>
  <si>
    <t>NANDEZ Nahitan</t>
  </si>
  <si>
    <t>NDIAYE Badou</t>
  </si>
  <si>
    <t>NDIDI Wilfred</t>
  </si>
  <si>
    <t>NDOYE Cheikh</t>
  </si>
  <si>
    <t>OBI Joel</t>
  </si>
  <si>
    <t>ONAZI Ogenyi</t>
  </si>
  <si>
    <t>PAULINHO Junior</t>
  </si>
  <si>
    <t>POLO Andy</t>
  </si>
  <si>
    <t>QUINTERO Alberto</t>
  </si>
  <si>
    <t>RODRIGUEZ James</t>
  </si>
  <si>
    <t>RODRIGUEZ Cristian</t>
  </si>
  <si>
    <t>ROGIC Tomas</t>
  </si>
  <si>
    <t>ROHDEN Marcus</t>
  </si>
  <si>
    <t>RUIZ Bryan</t>
  </si>
  <si>
    <t>SALVIO Eduardo</t>
  </si>
  <si>
    <t>SAMEDOV Alexandr</t>
  </si>
  <si>
    <t>SANCHEZ Carlos</t>
  </si>
  <si>
    <t>SANE Leroy</t>
  </si>
  <si>
    <t>SARR Ismaila</t>
  </si>
  <si>
    <t>SASSI Ferjani</t>
  </si>
  <si>
    <t>SAUL Niguez</t>
  </si>
  <si>
    <t>SCHONE Lasse</t>
  </si>
  <si>
    <t>SHIBASAKI Gaku</t>
  </si>
  <si>
    <t>SHOJAEI Masoud</t>
  </si>
  <si>
    <t>SILVA Bernardo</t>
  </si>
  <si>
    <t>SISTO Pione</t>
  </si>
  <si>
    <t>SKHIRI Ellyes</t>
  </si>
  <si>
    <t>SKULASON Olafur Ingi</t>
  </si>
  <si>
    <t>SLITI Naim</t>
  </si>
  <si>
    <t>SOBHI Ramadan</t>
  </si>
  <si>
    <t>SVENSSON Gustav</t>
  </si>
  <si>
    <t>TADIC Dusan</t>
  </si>
  <si>
    <t>TAPIA Renato</t>
  </si>
  <si>
    <t>TEJEDA Yeltsin</t>
  </si>
  <si>
    <t>TIELEMANS Youri</t>
  </si>
  <si>
    <t>TOLISSO Corentin</t>
  </si>
  <si>
    <t>VALVERDE Federico</t>
  </si>
  <si>
    <t>VECINO Matias</t>
  </si>
  <si>
    <t>WALLACE Rodney</t>
  </si>
  <si>
    <t>WILLIAN Carvalho</t>
  </si>
  <si>
    <t>WILLIAN Borges</t>
  </si>
  <si>
    <t>YAMAGUCHI Hotaru</t>
  </si>
  <si>
    <t>YOTUN Yoshimar</t>
  </si>
  <si>
    <t>ZHIRKOV Yuri</t>
  </si>
  <si>
    <t>ZIVKOVIC Andrija</t>
  </si>
  <si>
    <t>ZUBER Steven</t>
  </si>
  <si>
    <t>GOMEZ Gabriel</t>
  </si>
  <si>
    <t>MAKSIMOVIC Nemanja</t>
  </si>
  <si>
    <t>OSHIMA Ryota</t>
  </si>
  <si>
    <t>INUI Takashi</t>
  </si>
  <si>
    <t>USAMI Takashi</t>
  </si>
  <si>
    <t>TORREIRA Lucas</t>
  </si>
  <si>
    <t>LAXALT Diego</t>
  </si>
  <si>
    <t>OGU John</t>
  </si>
  <si>
    <t>ZOBNIN Roman</t>
  </si>
  <si>
    <t>GAZINSKIY Yuri</t>
  </si>
  <si>
    <t>KHALIL Ahmed</t>
  </si>
  <si>
    <t>SRARFI Bassem</t>
  </si>
  <si>
    <t>JU Se-Jong</t>
  </si>
  <si>
    <t>MOON Seon-Min</t>
  </si>
  <si>
    <t>KIM Min-woo</t>
  </si>
  <si>
    <t>LERAGER Lukas</t>
  </si>
  <si>
    <t>KROHN-DEHLI Michael</t>
  </si>
  <si>
    <t>ZAKARIA Denis Lemi</t>
  </si>
  <si>
    <t>AQUINO Javier</t>
  </si>
  <si>
    <t>DENDONCKER Leander</t>
  </si>
  <si>
    <t>JANUZAJ Adnan</t>
  </si>
  <si>
    <t>WARDA Warda</t>
  </si>
  <si>
    <t>CARTAGENA Wilder</t>
  </si>
  <si>
    <t>GORALSKI Jacek</t>
  </si>
  <si>
    <t>KURZAWA Rafal</t>
  </si>
  <si>
    <t>TORABI Mehdi</t>
  </si>
  <si>
    <t>PIMENTEL Valentín</t>
  </si>
  <si>
    <t>RODRIGUEZ Jose Luis</t>
  </si>
  <si>
    <t>KANNO Mohammed</t>
  </si>
  <si>
    <t>AL-KHAIBRI Abdulmalek</t>
  </si>
  <si>
    <t>AL KHAIBARI Abdullah</t>
  </si>
  <si>
    <t>BAHEBRI Hattan</t>
  </si>
  <si>
    <t>URIBE Mateus</t>
  </si>
  <si>
    <t>LERMA Jefferson</t>
  </si>
  <si>
    <t>QUINTERO Juan</t>
  </si>
  <si>
    <t>IZQUIERDO Jose</t>
  </si>
  <si>
    <t>AGUERO SERGIO</t>
  </si>
  <si>
    <t>AKAICHI Ahmed</t>
  </si>
  <si>
    <t>AL MUWALLAD Al-Harbi</t>
  </si>
  <si>
    <t>AL SAHLAWI Mohammed</t>
  </si>
  <si>
    <t>ANSARIFARD Karim</t>
  </si>
  <si>
    <t>ARROYO Abdiel</t>
  </si>
  <si>
    <t>ASERI Abu Radeah</t>
  </si>
  <si>
    <t>ASPAS Iago</t>
  </si>
  <si>
    <t>AZMOUN Sardar</t>
  </si>
  <si>
    <t>BACCA Carlos</t>
  </si>
  <si>
    <t>BADRI Anice</t>
  </si>
  <si>
    <t>BEN YOUSSEF Fakhreddine</t>
  </si>
  <si>
    <t>BENDTNER Nicklas</t>
  </si>
  <si>
    <t>BOUHADDOUZ Aziz</t>
  </si>
  <si>
    <t>BOUTAIB Khalid</t>
  </si>
  <si>
    <t>CAHILL Tim</t>
  </si>
  <si>
    <t>CAMPBELL Joel</t>
  </si>
  <si>
    <t>CARRILLO Andre</t>
  </si>
  <si>
    <t>CAVANI Edinson</t>
  </si>
  <si>
    <t>CHERYSHEV Denis</t>
  </si>
  <si>
    <t>CHICHARITO Hernandez</t>
  </si>
  <si>
    <t>CORNELIUS Andreas</t>
  </si>
  <si>
    <t>COSTA Diego</t>
  </si>
  <si>
    <t>DEMBELE Ousmane</t>
  </si>
  <si>
    <t>DIOUF Mame Biram</t>
  </si>
  <si>
    <t>DRMIC Josip</t>
  </si>
  <si>
    <t>DYBALA Paulo</t>
  </si>
  <si>
    <t>EL KAABI Ayoub</t>
  </si>
  <si>
    <t>EMBOLO Breel Donald</t>
  </si>
  <si>
    <t>FALCAO Garcia Zarate</t>
  </si>
  <si>
    <t>FEKIR Nabil</t>
  </si>
  <si>
    <t>FIRMINO Roberto</t>
  </si>
  <si>
    <t>FISCHER Viktor</t>
  </si>
  <si>
    <t>GHOOCHANNEJHAD Reza</t>
  </si>
  <si>
    <t>GISLASON Rurik</t>
  </si>
  <si>
    <t>GUDMUNDSSON Albert</t>
  </si>
  <si>
    <t>HIGUAIN Gonzalo</t>
  </si>
  <si>
    <t>HURTADO Paolo</t>
  </si>
  <si>
    <t>HWANG HEE-CHAN Hwang</t>
  </si>
  <si>
    <t>IGHALO Odion</t>
  </si>
  <si>
    <t>IHEANACHO Kelechi</t>
  </si>
  <si>
    <t>JAHANBAKHSH Alireza</t>
  </si>
  <si>
    <t>JESUS Gabriel</t>
  </si>
  <si>
    <t>JIMENEZ Raul</t>
  </si>
  <si>
    <t>JORGENSEN Nicolai</t>
  </si>
  <si>
    <t>JURIC Tomi</t>
  </si>
  <si>
    <t>KEITA Balde Diao</t>
  </si>
  <si>
    <t>KHAZRI Wahbi</t>
  </si>
  <si>
    <t>KIM Shin-Wook</t>
  </si>
  <si>
    <t>KONATE Moussa</t>
  </si>
  <si>
    <t>KOWNACKI Dawid</t>
  </si>
  <si>
    <t>LECKIE Mathew</t>
  </si>
  <si>
    <t>LEE JAE-SUNG II Lee</t>
  </si>
  <si>
    <t>LOZANO Hirving</t>
  </si>
  <si>
    <t>MANE Sadio</t>
  </si>
  <si>
    <t>MAXI GOMEZ Gomez</t>
  </si>
  <si>
    <t>MBAPPE Kylian</t>
  </si>
  <si>
    <t>MESSI Lionel</t>
  </si>
  <si>
    <t>MILIK Arek</t>
  </si>
  <si>
    <t>MITROVIC Aleksandar</t>
  </si>
  <si>
    <t>MOHSEN Marwan</t>
  </si>
  <si>
    <t>MORENO Rodrigo</t>
  </si>
  <si>
    <t>MURIEL Luis</t>
  </si>
  <si>
    <t>MUSA Ahmed</t>
  </si>
  <si>
    <t>MUTO Yoshinori</t>
  </si>
  <si>
    <t>NEYMAR Junior</t>
  </si>
  <si>
    <t>NIANG MBaye</t>
  </si>
  <si>
    <t>OKAZAKI Shinji</t>
  </si>
  <si>
    <t>OSAKO Yuya</t>
  </si>
  <si>
    <t>PAVON Cristian</t>
  </si>
  <si>
    <t>PEREZ Blas</t>
  </si>
  <si>
    <t>POULSEN Yussuf</t>
  </si>
  <si>
    <t>PRIJOVIC Aleksandar</t>
  </si>
  <si>
    <t>REBIC Ante</t>
  </si>
  <si>
    <t>RUIDIAZ Raul</t>
  </si>
  <si>
    <t>SAKHO Diafra</t>
  </si>
  <si>
    <t>SALAH Mohamed</t>
  </si>
  <si>
    <t>SIGURDARSON Bjorn</t>
  </si>
  <si>
    <t>SILVA Andre</t>
  </si>
  <si>
    <t>SIMON Moses</t>
  </si>
  <si>
    <t>SMOLOV Fyodor</t>
  </si>
  <si>
    <t>SON Heung-Min</t>
  </si>
  <si>
    <t>SOW Moussa</t>
  </si>
  <si>
    <t>STUANI Cristhian</t>
  </si>
  <si>
    <t>SUAREZ Luis</t>
  </si>
  <si>
    <t>TAISON Freda</t>
  </si>
  <si>
    <t>TAREMI Mehdi</t>
  </si>
  <si>
    <t>TEODORCZYK Lukasz</t>
  </si>
  <si>
    <t>THAUVIN Florian</t>
  </si>
  <si>
    <t>THELIN Isaac</t>
  </si>
  <si>
    <t>TOIVONEN Ola</t>
  </si>
  <si>
    <t>TORRES Gabriel</t>
  </si>
  <si>
    <t>TREZEGUET Hassan</t>
  </si>
  <si>
    <t>URENA Marco</t>
  </si>
  <si>
    <t>VELA Carlos</t>
  </si>
  <si>
    <t>VENEGAS Johan</t>
  </si>
  <si>
    <t>WELBECK Danny</t>
  </si>
  <si>
    <t>WERNER Timo</t>
  </si>
  <si>
    <t>ZAPATA Duvan Esteban</t>
  </si>
  <si>
    <t>ZIYECH Hakim</t>
  </si>
  <si>
    <t>KOUKA Ahmed Hassan</t>
  </si>
  <si>
    <t>GUERRERO Paolo</t>
  </si>
  <si>
    <t>URRETAVISCAYA Urreta</t>
  </si>
  <si>
    <t>SIMY Simeon</t>
  </si>
  <si>
    <t>PETRATOS Dimitri</t>
  </si>
  <si>
    <t>KRUSE Robbie</t>
  </si>
  <si>
    <t>NABBOUT Andrew</t>
  </si>
  <si>
    <t>ARZANI Daniel</t>
  </si>
  <si>
    <t>MACLAREN Jamie</t>
  </si>
  <si>
    <t>KHALIFA Saber</t>
  </si>
  <si>
    <t>RADONJIC Nemanja</t>
  </si>
  <si>
    <t>JOVIC Luka</t>
  </si>
  <si>
    <t>LEE Seung-Woo</t>
  </si>
  <si>
    <t>DOLBERG Kasper</t>
  </si>
  <si>
    <t>BRAITHWAITE Martin</t>
  </si>
  <si>
    <t>SHIKABALA Razek Fadlalla</t>
  </si>
  <si>
    <t>KAHRABA Abdel-Moneim</t>
  </si>
  <si>
    <t>GAVRANOVIC Mario</t>
  </si>
  <si>
    <t>GHODDOS Saman</t>
  </si>
  <si>
    <t>DEJAGAH Ashkan</t>
  </si>
  <si>
    <t>DIAZ Ismael</t>
  </si>
  <si>
    <t>TEJADA Luis</t>
  </si>
  <si>
    <t>BORJA Miguel</t>
  </si>
  <si>
    <t>PERALTA Oribe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</si>
</sst>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9"/>
      <color indexed="17"/>
      <name val="Arial"/>
      <family val="2"/>
    </font>
    <font>
      <b/>
      <sz val="10"/>
      <color indexed="57"/>
      <name val="Arial"/>
      <family val="2"/>
    </font>
    <font>
      <sz val="8"/>
      <name val="Arial"/>
      <family val="2"/>
    </font>
    <font>
      <sz val="9"/>
      <color indexed="13"/>
      <name val="Arial"/>
      <family val="2"/>
    </font>
    <font>
      <sz val="10"/>
      <color indexed="13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color indexed="13"/>
      <name val="Arial"/>
      <family val="2"/>
    </font>
    <font>
      <sz val="7"/>
      <color indexed="9"/>
      <name val="Arial"/>
      <family val="2"/>
    </font>
    <font>
      <sz val="7"/>
      <color indexed="13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</font>
    <font>
      <u/>
      <sz val="10"/>
      <color indexed="12"/>
      <name val="Arial"/>
    </font>
    <font>
      <b/>
      <sz val="9"/>
      <color indexed="81"/>
      <name val="Tahoma"/>
      <family val="2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150">
    <xf numFmtId="0" fontId="0" fillId="0" borderId="0" xfId="0"/>
    <xf numFmtId="0" fontId="1" fillId="2" borderId="0" xfId="1" applyFill="1" applyBorder="1" applyAlignment="1" applyProtection="1">
      <alignment horizontal="left"/>
    </xf>
    <xf numFmtId="0" fontId="8" fillId="5" borderId="17" xfId="0" applyFont="1" applyFill="1" applyBorder="1" applyAlignment="1" applyProtection="1">
      <alignment horizontal="left"/>
      <protection locked="0"/>
    </xf>
    <xf numFmtId="0" fontId="21" fillId="0" borderId="0" xfId="2"/>
    <xf numFmtId="0" fontId="21" fillId="0" borderId="19" xfId="2" applyBorder="1" applyAlignment="1">
      <alignment horizontal="center"/>
    </xf>
    <xf numFmtId="0" fontId="6" fillId="3" borderId="20" xfId="2" applyFont="1" applyFill="1" applyBorder="1" applyAlignment="1">
      <alignment horizontal="center"/>
    </xf>
    <xf numFmtId="0" fontId="6" fillId="3" borderId="21" xfId="2" applyFont="1" applyFill="1" applyBorder="1" applyAlignment="1">
      <alignment horizontal="center"/>
    </xf>
    <xf numFmtId="0" fontId="19" fillId="3" borderId="21" xfId="2" applyFont="1" applyFill="1" applyBorder="1" applyAlignment="1">
      <alignment horizontal="center" wrapText="1"/>
    </xf>
    <xf numFmtId="0" fontId="19" fillId="3" borderId="21" xfId="2" applyFont="1" applyFill="1" applyBorder="1" applyAlignment="1">
      <alignment horizontal="center"/>
    </xf>
    <xf numFmtId="0" fontId="22" fillId="3" borderId="22" xfId="2" applyFont="1" applyFill="1" applyBorder="1" applyAlignment="1">
      <alignment horizontal="center"/>
    </xf>
    <xf numFmtId="0" fontId="21" fillId="0" borderId="0" xfId="2" applyBorder="1"/>
    <xf numFmtId="0" fontId="6" fillId="0" borderId="0" xfId="2" applyFont="1" applyBorder="1"/>
    <xf numFmtId="0" fontId="21" fillId="10" borderId="20" xfId="2" applyNumberFormat="1" applyFill="1" applyBorder="1"/>
    <xf numFmtId="0" fontId="21" fillId="10" borderId="21" xfId="2" applyNumberFormat="1" applyFill="1" applyBorder="1" applyAlignment="1">
      <alignment horizontal="center"/>
    </xf>
    <xf numFmtId="0" fontId="21" fillId="10" borderId="1" xfId="2" applyNumberFormat="1" applyFill="1" applyBorder="1"/>
    <xf numFmtId="0" fontId="21" fillId="10" borderId="16" xfId="2" applyNumberFormat="1" applyFill="1" applyBorder="1"/>
    <xf numFmtId="0" fontId="21" fillId="0" borderId="0" xfId="2" applyFill="1" applyBorder="1"/>
    <xf numFmtId="0" fontId="21" fillId="0" borderId="0" xfId="2" applyAlignment="1">
      <alignment horizontal="center" wrapText="1"/>
    </xf>
    <xf numFmtId="0" fontId="21" fillId="0" borderId="0" xfId="2" applyAlignment="1">
      <alignment horizontal="left" wrapText="1"/>
    </xf>
    <xf numFmtId="0" fontId="24" fillId="15" borderId="23" xfId="2" applyFont="1" applyFill="1" applyBorder="1" applyAlignment="1">
      <alignment horizontal="center"/>
    </xf>
    <xf numFmtId="0" fontId="2" fillId="15" borderId="24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21" fillId="16" borderId="24" xfId="2" applyFill="1" applyBorder="1" applyAlignment="1">
      <alignment horizontal="center" wrapText="1"/>
    </xf>
    <xf numFmtId="0" fontId="2" fillId="16" borderId="26" xfId="2" applyFont="1" applyFill="1" applyBorder="1" applyAlignment="1">
      <alignment horizontal="right"/>
    </xf>
    <xf numFmtId="0" fontId="21" fillId="17" borderId="24" xfId="2" applyFill="1" applyBorder="1" applyAlignment="1">
      <alignment horizontal="center" wrapText="1"/>
    </xf>
    <xf numFmtId="0" fontId="2" fillId="17" borderId="26" xfId="2" applyFont="1" applyFill="1" applyBorder="1" applyAlignment="1">
      <alignment horizontal="right"/>
    </xf>
    <xf numFmtId="0" fontId="21" fillId="14" borderId="24" xfId="2" applyFill="1" applyBorder="1" applyAlignment="1">
      <alignment horizontal="center" wrapText="1"/>
    </xf>
    <xf numFmtId="0" fontId="2" fillId="14" borderId="26" xfId="2" applyFont="1" applyFill="1" applyBorder="1" applyAlignment="1">
      <alignment horizontal="right"/>
    </xf>
    <xf numFmtId="0" fontId="21" fillId="9" borderId="24" xfId="2" applyFill="1" applyBorder="1" applyAlignment="1">
      <alignment horizontal="center" wrapText="1"/>
    </xf>
    <xf numFmtId="0" fontId="21" fillId="10" borderId="24" xfId="2" applyFill="1" applyBorder="1" applyAlignment="1">
      <alignment horizontal="center" wrapText="1"/>
    </xf>
    <xf numFmtId="0" fontId="2" fillId="10" borderId="26" xfId="2" applyFont="1" applyFill="1" applyBorder="1" applyAlignment="1">
      <alignment horizontal="right"/>
    </xf>
    <xf numFmtId="0" fontId="21" fillId="11" borderId="24" xfId="2" applyFill="1" applyBorder="1" applyAlignment="1">
      <alignment horizontal="center" wrapText="1"/>
    </xf>
    <xf numFmtId="0" fontId="2" fillId="11" borderId="26" xfId="2" applyFont="1" applyFill="1" applyBorder="1" applyAlignment="1">
      <alignment horizontal="right"/>
    </xf>
    <xf numFmtId="0" fontId="21" fillId="12" borderId="24" xfId="2" applyFill="1" applyBorder="1" applyAlignment="1">
      <alignment horizontal="center" wrapText="1"/>
    </xf>
    <xf numFmtId="0" fontId="2" fillId="12" borderId="26" xfId="2" applyFont="1" applyFill="1" applyBorder="1" applyAlignment="1">
      <alignment horizontal="right"/>
    </xf>
    <xf numFmtId="0" fontId="6" fillId="0" borderId="30" xfId="2" applyFont="1" applyBorder="1" applyAlignment="1">
      <alignment horizontal="center"/>
    </xf>
    <xf numFmtId="0" fontId="21" fillId="14" borderId="34" xfId="2" applyFill="1" applyBorder="1" applyAlignment="1">
      <alignment horizontal="center" wrapText="1"/>
    </xf>
    <xf numFmtId="0" fontId="2" fillId="14" borderId="31" xfId="2" applyFont="1" applyFill="1" applyBorder="1" applyAlignment="1">
      <alignment horizontal="right"/>
    </xf>
    <xf numFmtId="49" fontId="21" fillId="14" borderId="29" xfId="2" applyNumberFormat="1" applyFill="1" applyBorder="1" applyAlignment="1">
      <alignment horizontal="left"/>
    </xf>
    <xf numFmtId="0" fontId="21" fillId="10" borderId="29" xfId="2" applyFill="1" applyBorder="1" applyAlignment="1">
      <alignment horizontal="left"/>
    </xf>
    <xf numFmtId="0" fontId="21" fillId="11" borderId="29" xfId="2" applyFill="1" applyBorder="1" applyAlignment="1">
      <alignment horizontal="left"/>
    </xf>
    <xf numFmtId="0" fontId="21" fillId="12" borderId="29" xfId="2" applyFill="1" applyBorder="1" applyAlignment="1">
      <alignment horizontal="left"/>
    </xf>
    <xf numFmtId="0" fontId="21" fillId="14" borderId="35" xfId="2" applyFill="1" applyBorder="1" applyAlignment="1">
      <alignment horizontal="left"/>
    </xf>
    <xf numFmtId="0" fontId="21" fillId="16" borderId="29" xfId="2" applyFill="1" applyBorder="1" applyAlignment="1">
      <alignment horizontal="left"/>
    </xf>
    <xf numFmtId="0" fontId="21" fillId="17" borderId="29" xfId="2" applyFill="1" applyBorder="1" applyAlignment="1">
      <alignment horizontal="left"/>
    </xf>
    <xf numFmtId="0" fontId="21" fillId="10" borderId="20" xfId="2" applyNumberFormat="1" applyFill="1" applyBorder="1" applyAlignment="1">
      <alignment horizontal="center"/>
    </xf>
    <xf numFmtId="0" fontId="21" fillId="10" borderId="22" xfId="2" applyNumberFormat="1" applyFill="1" applyBorder="1" applyAlignment="1">
      <alignment horizontal="center"/>
    </xf>
    <xf numFmtId="0" fontId="21" fillId="10" borderId="1" xfId="2" applyNumberFormat="1" applyFill="1" applyBorder="1" applyAlignment="1">
      <alignment horizontal="center"/>
    </xf>
    <xf numFmtId="0" fontId="21" fillId="10" borderId="0" xfId="2" applyNumberFormat="1" applyFill="1" applyBorder="1" applyAlignment="1">
      <alignment horizontal="center"/>
    </xf>
    <xf numFmtId="0" fontId="21" fillId="10" borderId="17" xfId="2" applyNumberFormat="1" applyFill="1" applyBorder="1" applyAlignment="1">
      <alignment horizontal="center"/>
    </xf>
    <xf numFmtId="0" fontId="21" fillId="10" borderId="16" xfId="2" applyNumberFormat="1" applyFill="1" applyBorder="1" applyAlignment="1">
      <alignment horizontal="center"/>
    </xf>
    <xf numFmtId="0" fontId="21" fillId="10" borderId="2" xfId="2" applyNumberFormat="1" applyFill="1" applyBorder="1" applyAlignment="1">
      <alignment horizontal="center"/>
    </xf>
    <xf numFmtId="0" fontId="21" fillId="10" borderId="36" xfId="2" applyNumberFormat="1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10" fillId="8" borderId="9" xfId="0" applyFont="1" applyFill="1" applyBorder="1" applyAlignment="1" applyProtection="1">
      <alignment horizontal="center"/>
    </xf>
    <xf numFmtId="0" fontId="16" fillId="9" borderId="9" xfId="0" applyFont="1" applyFill="1" applyBorder="1" applyAlignment="1" applyProtection="1">
      <alignment horizontal="center"/>
    </xf>
    <xf numFmtId="0" fontId="2" fillId="11" borderId="19" xfId="0" applyFont="1" applyFill="1" applyBorder="1" applyAlignment="1" applyProtection="1">
      <alignment horizontal="center"/>
    </xf>
    <xf numFmtId="0" fontId="2" fillId="12" borderId="19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25" fillId="0" borderId="0" xfId="0" applyFont="1" applyAlignment="1" applyProtection="1">
      <alignment horizontal="center"/>
    </xf>
    <xf numFmtId="0" fontId="25" fillId="0" borderId="0" xfId="0" applyFont="1" applyProtection="1"/>
    <xf numFmtId="0" fontId="19" fillId="0" borderId="0" xfId="0" applyFont="1" applyAlignment="1" applyProtection="1">
      <alignment horizontal="center"/>
    </xf>
    <xf numFmtId="0" fontId="18" fillId="0" borderId="0" xfId="0" applyFont="1" applyFill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right"/>
    </xf>
    <xf numFmtId="0" fontId="8" fillId="5" borderId="15" xfId="0" applyFont="1" applyFill="1" applyBorder="1" applyAlignment="1" applyProtection="1">
      <alignment horizontal="left"/>
      <protection locked="0"/>
    </xf>
    <xf numFmtId="0" fontId="5" fillId="3" borderId="37" xfId="0" applyFont="1" applyFill="1" applyBorder="1" applyAlignment="1" applyProtection="1">
      <alignment horizontal="center"/>
    </xf>
    <xf numFmtId="0" fontId="29" fillId="0" borderId="0" xfId="5" applyAlignment="1">
      <alignment horizontal="center"/>
    </xf>
    <xf numFmtId="0" fontId="11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13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4" fillId="4" borderId="16" xfId="0" applyFont="1" applyFill="1" applyBorder="1" applyAlignment="1" applyProtection="1">
      <alignment horizontal="center"/>
    </xf>
    <xf numFmtId="0" fontId="14" fillId="4" borderId="2" xfId="0" applyFont="1" applyFill="1" applyBorder="1" applyAlignment="1" applyProtection="1">
      <alignment horizontal="center"/>
    </xf>
    <xf numFmtId="0" fontId="15" fillId="9" borderId="7" xfId="0" applyFont="1" applyFill="1" applyBorder="1" applyAlignment="1" applyProtection="1">
      <alignment horizontal="right"/>
    </xf>
    <xf numFmtId="0" fontId="15" fillId="9" borderId="8" xfId="0" applyFont="1" applyFill="1" applyBorder="1" applyAlignment="1" applyProtection="1">
      <alignment horizontal="right"/>
    </xf>
    <xf numFmtId="0" fontId="17" fillId="10" borderId="7" xfId="1" applyFont="1" applyFill="1" applyBorder="1" applyAlignment="1" applyProtection="1">
      <alignment horizontal="center"/>
    </xf>
    <xf numFmtId="0" fontId="17" fillId="10" borderId="8" xfId="1" applyFont="1" applyFill="1" applyBorder="1" applyAlignment="1" applyProtection="1">
      <alignment horizontal="center"/>
    </xf>
    <xf numFmtId="0" fontId="17" fillId="10" borderId="18" xfId="1" applyFont="1" applyFill="1" applyBorder="1" applyAlignment="1" applyProtection="1">
      <alignment horizontal="center"/>
    </xf>
    <xf numFmtId="0" fontId="2" fillId="13" borderId="7" xfId="0" applyFont="1" applyFill="1" applyBorder="1" applyAlignment="1" applyProtection="1">
      <alignment horizontal="center"/>
    </xf>
    <xf numFmtId="0" fontId="2" fillId="13" borderId="18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right"/>
    </xf>
    <xf numFmtId="0" fontId="7" fillId="4" borderId="11" xfId="0" applyFont="1" applyFill="1" applyBorder="1" applyAlignment="1" applyProtection="1">
      <alignment horizontal="right"/>
    </xf>
    <xf numFmtId="0" fontId="1" fillId="5" borderId="14" xfId="1" applyFont="1" applyFill="1" applyBorder="1" applyAlignment="1" applyProtection="1">
      <alignment horizontal="left"/>
      <protection locked="0"/>
    </xf>
    <xf numFmtId="0" fontId="8" fillId="5" borderId="15" xfId="0" applyFont="1" applyFill="1" applyBorder="1" applyAlignment="1" applyProtection="1">
      <alignment horizontal="left"/>
      <protection locked="0"/>
    </xf>
    <xf numFmtId="0" fontId="12" fillId="4" borderId="10" xfId="0" applyFont="1" applyFill="1" applyBorder="1" applyAlignment="1" applyProtection="1">
      <alignment horizontal="right"/>
    </xf>
    <xf numFmtId="0" fontId="12" fillId="4" borderId="11" xfId="0" applyFont="1" applyFill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center"/>
    </xf>
    <xf numFmtId="0" fontId="7" fillId="4" borderId="3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0" fontId="8" fillId="5" borderId="5" xfId="0" applyFont="1" applyFill="1" applyBorder="1" applyAlignment="1" applyProtection="1">
      <alignment horizontal="left"/>
      <protection locked="0"/>
    </xf>
    <xf numFmtId="0" fontId="8" fillId="5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>
      <alignment horizontal="right"/>
    </xf>
    <xf numFmtId="0" fontId="8" fillId="5" borderId="12" xfId="0" applyFont="1" applyFill="1" applyBorder="1" applyAlignment="1" applyProtection="1">
      <alignment horizontal="left"/>
      <protection locked="0"/>
    </xf>
    <xf numFmtId="0" fontId="8" fillId="5" borderId="13" xfId="0" applyFont="1" applyFill="1" applyBorder="1" applyAlignment="1" applyProtection="1">
      <alignment horizontal="left"/>
      <protection locked="0"/>
    </xf>
    <xf numFmtId="0" fontId="9" fillId="6" borderId="7" xfId="0" applyFont="1" applyFill="1" applyBorder="1" applyAlignment="1" applyProtection="1">
      <alignment horizontal="right"/>
    </xf>
    <xf numFmtId="0" fontId="9" fillId="6" borderId="8" xfId="0" applyFont="1" applyFill="1" applyBorder="1" applyAlignment="1" applyProtection="1">
      <alignment horizontal="right"/>
    </xf>
    <xf numFmtId="0" fontId="19" fillId="11" borderId="26" xfId="2" applyFont="1" applyFill="1" applyBorder="1" applyAlignment="1">
      <alignment horizontal="center"/>
    </xf>
    <xf numFmtId="0" fontId="19" fillId="11" borderId="27" xfId="2" applyFont="1" applyFill="1" applyBorder="1" applyAlignment="1">
      <alignment horizontal="center"/>
    </xf>
    <xf numFmtId="0" fontId="19" fillId="11" borderId="28" xfId="2" applyFont="1" applyFill="1" applyBorder="1" applyAlignment="1">
      <alignment horizontal="center"/>
    </xf>
    <xf numFmtId="0" fontId="19" fillId="12" borderId="26" xfId="2" applyFont="1" applyFill="1" applyBorder="1" applyAlignment="1">
      <alignment horizontal="center"/>
    </xf>
    <xf numFmtId="0" fontId="19" fillId="12" borderId="27" xfId="2" applyFont="1" applyFill="1" applyBorder="1" applyAlignment="1">
      <alignment horizontal="center"/>
    </xf>
    <xf numFmtId="0" fontId="19" fillId="12" borderId="28" xfId="2" applyFont="1" applyFill="1" applyBorder="1" applyAlignment="1">
      <alignment horizontal="center"/>
    </xf>
    <xf numFmtId="0" fontId="19" fillId="14" borderId="31" xfId="2" applyFont="1" applyFill="1" applyBorder="1" applyAlignment="1">
      <alignment horizontal="center"/>
    </xf>
    <xf numFmtId="0" fontId="19" fillId="14" borderId="32" xfId="2" applyFont="1" applyFill="1" applyBorder="1" applyAlignment="1">
      <alignment horizontal="center"/>
    </xf>
    <xf numFmtId="0" fontId="19" fillId="14" borderId="33" xfId="2" applyFont="1" applyFill="1" applyBorder="1" applyAlignment="1">
      <alignment horizontal="center"/>
    </xf>
    <xf numFmtId="0" fontId="19" fillId="16" borderId="26" xfId="2" applyFont="1" applyFill="1" applyBorder="1" applyAlignment="1">
      <alignment horizontal="center"/>
    </xf>
    <xf numFmtId="0" fontId="19" fillId="16" borderId="27" xfId="2" applyFont="1" applyFill="1" applyBorder="1" applyAlignment="1">
      <alignment horizontal="center"/>
    </xf>
    <xf numFmtId="0" fontId="19" fillId="16" borderId="28" xfId="2" applyFont="1" applyFill="1" applyBorder="1" applyAlignment="1">
      <alignment horizontal="center"/>
    </xf>
    <xf numFmtId="0" fontId="19" fillId="17" borderId="26" xfId="2" applyFont="1" applyFill="1" applyBorder="1" applyAlignment="1">
      <alignment horizontal="center"/>
    </xf>
    <xf numFmtId="0" fontId="19" fillId="17" borderId="27" xfId="2" applyFont="1" applyFill="1" applyBorder="1" applyAlignment="1">
      <alignment horizontal="center"/>
    </xf>
    <xf numFmtId="0" fontId="19" fillId="17" borderId="28" xfId="2" applyFont="1" applyFill="1" applyBorder="1" applyAlignment="1">
      <alignment horizontal="center"/>
    </xf>
    <xf numFmtId="0" fontId="19" fillId="14" borderId="26" xfId="2" applyFont="1" applyFill="1" applyBorder="1" applyAlignment="1">
      <alignment horizontal="center"/>
    </xf>
    <xf numFmtId="0" fontId="19" fillId="14" borderId="27" xfId="2" applyFont="1" applyFill="1" applyBorder="1" applyAlignment="1">
      <alignment horizontal="center"/>
    </xf>
    <xf numFmtId="0" fontId="19" fillId="14" borderId="28" xfId="2" applyFont="1" applyFill="1" applyBorder="1" applyAlignment="1">
      <alignment horizontal="center"/>
    </xf>
    <xf numFmtId="0" fontId="19" fillId="9" borderId="26" xfId="2" applyFont="1" applyFill="1" applyBorder="1" applyAlignment="1">
      <alignment horizontal="center"/>
    </xf>
    <xf numFmtId="0" fontId="19" fillId="9" borderId="27" xfId="2" applyFont="1" applyFill="1" applyBorder="1" applyAlignment="1">
      <alignment horizontal="center"/>
    </xf>
    <xf numFmtId="0" fontId="19" fillId="9" borderId="28" xfId="2" applyFont="1" applyFill="1" applyBorder="1" applyAlignment="1">
      <alignment horizontal="center"/>
    </xf>
    <xf numFmtId="0" fontId="6" fillId="9" borderId="26" xfId="2" applyFont="1" applyFill="1" applyBorder="1" applyAlignment="1">
      <alignment horizontal="center"/>
    </xf>
    <xf numFmtId="0" fontId="6" fillId="9" borderId="29" xfId="2" applyFont="1" applyFill="1" applyBorder="1" applyAlignment="1">
      <alignment horizontal="center"/>
    </xf>
    <xf numFmtId="0" fontId="19" fillId="10" borderId="26" xfId="2" applyFont="1" applyFill="1" applyBorder="1" applyAlignment="1">
      <alignment horizontal="center"/>
    </xf>
    <xf numFmtId="0" fontId="19" fillId="10" borderId="27" xfId="2" applyFont="1" applyFill="1" applyBorder="1" applyAlignment="1">
      <alignment horizontal="center"/>
    </xf>
    <xf numFmtId="0" fontId="19" fillId="10" borderId="28" xfId="2" applyFont="1" applyFill="1" applyBorder="1" applyAlignment="1">
      <alignment horizontal="center"/>
    </xf>
    <xf numFmtId="0" fontId="18" fillId="4" borderId="7" xfId="2" applyFont="1" applyFill="1" applyBorder="1" applyAlignment="1">
      <alignment horizontal="center"/>
    </xf>
    <xf numFmtId="0" fontId="18" fillId="4" borderId="8" xfId="2" applyFont="1" applyFill="1" applyBorder="1" applyAlignment="1">
      <alignment horizontal="center"/>
    </xf>
    <xf numFmtId="0" fontId="18" fillId="4" borderId="18" xfId="2" applyFont="1" applyFill="1" applyBorder="1" applyAlignment="1">
      <alignment horizontal="center"/>
    </xf>
    <xf numFmtId="0" fontId="23" fillId="0" borderId="20" xfId="2" applyFont="1" applyBorder="1" applyAlignment="1">
      <alignment horizontal="center" vertical="center" textRotation="90"/>
    </xf>
    <xf numFmtId="0" fontId="23" fillId="0" borderId="1" xfId="2" applyFont="1" applyBorder="1" applyAlignment="1">
      <alignment horizontal="center" vertical="center" textRotation="90"/>
    </xf>
    <xf numFmtId="0" fontId="23" fillId="0" borderId="16" xfId="2" applyFont="1" applyBorder="1" applyAlignment="1">
      <alignment horizontal="center" vertical="center" textRotation="90"/>
    </xf>
    <xf numFmtId="0" fontId="2" fillId="15" borderId="20" xfId="2" applyFont="1" applyFill="1" applyBorder="1" applyAlignment="1">
      <alignment horizontal="center"/>
    </xf>
    <xf numFmtId="0" fontId="2" fillId="15" borderId="21" xfId="2" applyFont="1" applyFill="1" applyBorder="1" applyAlignment="1">
      <alignment horizontal="center"/>
    </xf>
    <xf numFmtId="0" fontId="2" fillId="15" borderId="22" xfId="2" applyFont="1" applyFill="1" applyBorder="1" applyAlignment="1">
      <alignment horizontal="center"/>
    </xf>
    <xf numFmtId="0" fontId="2" fillId="15" borderId="24" xfId="2" applyFont="1" applyFill="1" applyBorder="1" applyAlignment="1">
      <alignment horizontal="center"/>
    </xf>
    <xf numFmtId="0" fontId="2" fillId="15" borderId="25" xfId="2" applyFont="1" applyFill="1" applyBorder="1" applyAlignment="1">
      <alignment horizontal="center"/>
    </xf>
  </cellXfs>
  <cellStyles count="6">
    <cellStyle name="Collegamento ipertestuale" xfId="1" builtinId="8"/>
    <cellStyle name="Collegamento ipertestuale 2" xfId="4"/>
    <cellStyle name="Normale" xfId="0" builtinId="0"/>
    <cellStyle name="Normale 2" xfId="2"/>
    <cellStyle name="Normale 3" xfId="3"/>
    <cellStyle name="Normale 4" xfId="5"/>
  </cellStyles>
  <dxfs count="13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ntaeventi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8"/>
  <sheetViews>
    <sheetView tabSelected="1" workbookViewId="0">
      <pane ySplit="8" topLeftCell="A9" activePane="bottomLeft" state="frozen"/>
      <selection pane="bottomLeft" activeCell="D2" sqref="D2:E2"/>
    </sheetView>
  </sheetViews>
  <sheetFormatPr defaultRowHeight="15" x14ac:dyDescent="0.25"/>
  <cols>
    <col min="1" max="1" width="8" style="71" bestFit="1" customWidth="1"/>
    <col min="2" max="2" width="3.85546875" style="74" customWidth="1"/>
    <col min="3" max="3" width="3.42578125" style="53" customWidth="1"/>
    <col min="4" max="4" width="6.5703125" style="53" customWidth="1"/>
    <col min="5" max="5" width="31" style="54" customWidth="1"/>
    <col min="6" max="6" width="22.140625" style="53" customWidth="1"/>
    <col min="7" max="7" width="9.140625" style="53"/>
    <col min="8" max="8" width="9.42578125" style="55" customWidth="1"/>
    <col min="9" max="9" width="41" style="53" customWidth="1"/>
    <col min="10" max="10" width="11.85546875" style="53" hidden="1" customWidth="1"/>
    <col min="11" max="11" width="9.5703125" style="53" hidden="1" customWidth="1"/>
    <col min="12" max="12" width="9.140625" style="53" hidden="1" customWidth="1"/>
    <col min="13" max="13" width="27.42578125" style="54" hidden="1" customWidth="1"/>
    <col min="14" max="14" width="16.5703125" style="55" hidden="1" customWidth="1"/>
    <col min="15" max="15" width="16.85546875" style="54" hidden="1" customWidth="1"/>
    <col min="16" max="16" width="13" style="54" hidden="1" customWidth="1"/>
    <col min="17" max="18" width="9.140625" style="54" hidden="1" customWidth="1"/>
    <col min="19" max="19" width="13" style="54" hidden="1" customWidth="1"/>
    <col min="20" max="20" width="13.85546875" style="54" hidden="1" customWidth="1"/>
    <col min="21" max="21" width="9.140625" style="54" hidden="1" customWidth="1"/>
    <col min="22" max="16384" width="9.140625" style="54"/>
  </cols>
  <sheetData>
    <row r="1" spans="1:26" ht="15.75" thickBot="1" x14ac:dyDescent="0.3">
      <c r="A1" s="102" t="s">
        <v>12</v>
      </c>
      <c r="B1" s="102"/>
      <c r="C1" s="102"/>
      <c r="D1" s="102"/>
      <c r="E1" s="102"/>
      <c r="F1" s="102"/>
      <c r="G1" s="102"/>
      <c r="H1" s="102"/>
      <c r="I1" s="1" t="s">
        <v>67</v>
      </c>
    </row>
    <row r="2" spans="1:26" ht="15.75" thickBot="1" x14ac:dyDescent="0.3">
      <c r="A2" s="103" t="s">
        <v>13</v>
      </c>
      <c r="B2" s="104"/>
      <c r="C2" s="104"/>
      <c r="D2" s="105"/>
      <c r="E2" s="106"/>
      <c r="F2" s="107" t="s">
        <v>14</v>
      </c>
      <c r="G2" s="108"/>
      <c r="H2" s="56" t="str">
        <f>IF(COUNTIF('Rosa e Controlli'!B29:B36,"Ok")=8,"Ok","NO")</f>
        <v>NO</v>
      </c>
      <c r="I2" s="57" t="s">
        <v>0</v>
      </c>
    </row>
    <row r="3" spans="1:26" ht="15.75" thickBot="1" x14ac:dyDescent="0.3">
      <c r="A3" s="96" t="s">
        <v>15</v>
      </c>
      <c r="B3" s="97"/>
      <c r="C3" s="97"/>
      <c r="D3" s="109"/>
      <c r="E3" s="110"/>
      <c r="F3" s="111" t="s">
        <v>16</v>
      </c>
      <c r="G3" s="112"/>
      <c r="H3" s="58">
        <f>'Rosa e Controlli'!G29</f>
        <v>0</v>
      </c>
      <c r="I3" s="59" t="s">
        <v>52</v>
      </c>
    </row>
    <row r="4" spans="1:26" ht="15.75" thickBot="1" x14ac:dyDescent="0.3">
      <c r="A4" s="96" t="s">
        <v>17</v>
      </c>
      <c r="B4" s="97"/>
      <c r="C4" s="97"/>
      <c r="D4" s="98"/>
      <c r="E4" s="99"/>
      <c r="F4" s="82" t="s">
        <v>18</v>
      </c>
      <c r="G4" s="83"/>
      <c r="H4" s="60">
        <f>'Rosa e Controlli'!G30</f>
        <v>0</v>
      </c>
      <c r="I4" s="84" t="s">
        <v>1</v>
      </c>
      <c r="J4" s="61"/>
      <c r="K4" s="61"/>
      <c r="L4" s="61"/>
      <c r="M4" s="62"/>
      <c r="N4" s="63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 thickBot="1" x14ac:dyDescent="0.3">
      <c r="A5" s="78" t="s">
        <v>216</v>
      </c>
      <c r="B5" s="79" t="s">
        <v>21</v>
      </c>
      <c r="C5" s="100" t="s">
        <v>215</v>
      </c>
      <c r="D5" s="101"/>
      <c r="E5" s="79"/>
      <c r="F5" s="85" t="s">
        <v>19</v>
      </c>
      <c r="G5" s="86"/>
      <c r="H5" s="64" t="str">
        <f>'Rosa e Controlli'!G32</f>
        <v>0-0-0</v>
      </c>
      <c r="I5" s="84"/>
      <c r="J5" s="61"/>
      <c r="K5" s="61"/>
      <c r="L5" s="61"/>
      <c r="M5" s="62"/>
      <c r="N5" s="63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 thickBot="1" x14ac:dyDescent="0.3">
      <c r="A6" s="87" t="s">
        <v>20</v>
      </c>
      <c r="B6" s="88"/>
      <c r="C6" s="88"/>
      <c r="D6" s="88"/>
      <c r="E6" s="2" t="s">
        <v>21</v>
      </c>
      <c r="F6" s="89" t="s">
        <v>22</v>
      </c>
      <c r="G6" s="90"/>
      <c r="H6" s="65" t="str">
        <f>'Rosa e Controlli'!B31</f>
        <v>NO</v>
      </c>
      <c r="I6" s="84"/>
      <c r="J6" s="61"/>
      <c r="K6" s="61"/>
      <c r="L6" s="61"/>
      <c r="M6" s="62"/>
      <c r="N6" s="63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 thickBot="1" x14ac:dyDescent="0.3">
      <c r="A7" s="91" t="str">
        <f>"Portieri: "&amp;'Rosa e Controlli'!G33&amp;" su 3"</f>
        <v>Portieri: 0 su 3</v>
      </c>
      <c r="B7" s="92"/>
      <c r="C7" s="92"/>
      <c r="D7" s="93"/>
      <c r="E7" s="66" t="str">
        <f>"Difensori: "&amp;'Rosa e Controlli'!G34&amp;" su 7"</f>
        <v>Difensori: 0 su 7</v>
      </c>
      <c r="F7" s="67" t="str">
        <f>"Centrocampisti: "&amp;'Rosa e Controlli'!G35&amp;" su 7"</f>
        <v>Centrocampisti: 0 su 7</v>
      </c>
      <c r="G7" s="94" t="str">
        <f>"Attaccanti: "&amp;'Rosa e Controlli'!G36&amp;" su 6"</f>
        <v>Attaccanti: 0 su 6</v>
      </c>
      <c r="H7" s="95"/>
      <c r="I7" s="84"/>
      <c r="J7" s="61"/>
      <c r="K7" s="61"/>
      <c r="L7" s="61"/>
      <c r="M7" s="62"/>
      <c r="N7" s="63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27" customHeight="1" x14ac:dyDescent="0.25">
      <c r="A8" s="80" t="s">
        <v>23</v>
      </c>
      <c r="B8" s="80" t="s">
        <v>24</v>
      </c>
      <c r="C8" s="80" t="s">
        <v>25</v>
      </c>
      <c r="D8" s="80" t="s">
        <v>26</v>
      </c>
      <c r="E8" s="80" t="s">
        <v>27</v>
      </c>
      <c r="F8" s="80" t="s">
        <v>28</v>
      </c>
      <c r="G8" s="68" t="s">
        <v>29</v>
      </c>
      <c r="H8" s="68" t="s">
        <v>30</v>
      </c>
      <c r="I8" s="68" t="s">
        <v>2</v>
      </c>
      <c r="J8" s="68" t="s">
        <v>3</v>
      </c>
      <c r="K8" s="68"/>
      <c r="L8" s="68" t="s">
        <v>4</v>
      </c>
      <c r="M8" s="68" t="s">
        <v>4</v>
      </c>
      <c r="N8" s="68" t="s">
        <v>5</v>
      </c>
      <c r="O8" s="68" t="s">
        <v>6</v>
      </c>
      <c r="P8" s="68" t="s">
        <v>7</v>
      </c>
      <c r="Q8" s="68" t="s">
        <v>8</v>
      </c>
      <c r="R8" s="68" t="s">
        <v>9</v>
      </c>
      <c r="S8" s="68" t="s">
        <v>10</v>
      </c>
      <c r="T8" s="68" t="s">
        <v>11</v>
      </c>
      <c r="U8" s="62"/>
      <c r="V8" s="62"/>
      <c r="W8" s="62"/>
      <c r="X8" s="62"/>
      <c r="Y8" s="62"/>
      <c r="Z8" s="62"/>
    </row>
    <row r="9" spans="1:26" ht="14.25" customHeight="1" x14ac:dyDescent="0.25">
      <c r="A9" s="61" t="str">
        <f t="shared" ref="A9:A72" si="0">H9</f>
        <v/>
      </c>
      <c r="B9" s="77"/>
      <c r="C9" s="81" t="s">
        <v>53</v>
      </c>
      <c r="D9" s="81">
        <v>100</v>
      </c>
      <c r="E9" s="81" t="s">
        <v>217</v>
      </c>
      <c r="F9" s="81" t="s">
        <v>218</v>
      </c>
      <c r="G9" s="81">
        <v>1</v>
      </c>
      <c r="H9" s="61" t="str">
        <f t="shared" ref="H9:H72" si="1">IF(B9&lt;&gt;"",IF(I9="","Ok","errore"),"")</f>
        <v/>
      </c>
      <c r="I9" s="62" t="str">
        <f>IF(B9&lt;&gt;"",IF(L9&gt;3,"Troppi giocatori ("&amp;L9&amp;") della nazionale '"&amp;F9&amp;"'",IF(AND(J9&gt;1,J9&lt;&gt;""),"Numero di maglia assegnato "&amp;J9&amp;" volte",IF(AND(N9="P",S9&gt;0),"Troppi Portieri in squadra",IF(AND(N9="D",S9&gt;0),"Troppi Difensori in squadra",IF(AND(N9="C",S9&gt;0),"Troppi Centrocampisti in squadra",IF(AND(N9="A",S9&gt;0),"Troppi Attaccanti in squadra",IF(T9="NO","Numero di maglia errato",""))))))),"")</f>
        <v/>
      </c>
      <c r="J9" s="62" t="str">
        <f>IF(B9&lt;&gt;"",COUNTIF(B$9:$B9783,B9),"")</f>
        <v/>
      </c>
      <c r="K9" s="62"/>
      <c r="L9" s="62" t="str">
        <f>IF(B9&lt;&gt;"",COUNTIF(M$9:$M9783,F9),"")</f>
        <v/>
      </c>
      <c r="M9" s="62" t="str">
        <f t="shared" ref="M9:M72" si="2">IF(B9&lt;&gt;"",F9,"")</f>
        <v/>
      </c>
      <c r="N9" s="69" t="str">
        <f t="shared" ref="N9:N72" si="3">IF(B9&lt;&gt;"",C9,"")</f>
        <v/>
      </c>
      <c r="O9" s="69" t="str">
        <f>IF($N9="P",COUNTIF($N$9:$N$9781,"P")-'Rosa e Controlli'!$I$33,"0")</f>
        <v>0</v>
      </c>
      <c r="P9" s="69" t="str">
        <f>IF($N9="D",COUNTIF($N$9:$N$9781,"D")-'Rosa e Controlli'!$I$34,"0")</f>
        <v>0</v>
      </c>
      <c r="Q9" s="69" t="str">
        <f>IF($N9="C",COUNTIF($N$9:$N$9781,"C")-'Rosa e Controlli'!$I$35,"0")</f>
        <v>0</v>
      </c>
      <c r="R9" s="69" t="str">
        <f>IF($N9="A",COUNTIF($N$9:$N$9781,"A")-'Rosa e Controlli'!$I$36,"0")</f>
        <v>0</v>
      </c>
      <c r="S9" s="69">
        <f t="shared" ref="S9:S72" si="4">SUM(O9:R9)</f>
        <v>0</v>
      </c>
      <c r="T9" s="69" t="str">
        <f t="shared" ref="T9:T72" si="5">IF(AND(B9&lt;&gt;"",OR(B9&lt;1,B9&gt;23)),"NO","")</f>
        <v/>
      </c>
      <c r="U9" s="69"/>
      <c r="V9" s="69"/>
      <c r="W9" s="69"/>
      <c r="X9" s="69"/>
      <c r="Y9" s="69"/>
      <c r="Z9" s="69"/>
    </row>
    <row r="10" spans="1:26" x14ac:dyDescent="0.25">
      <c r="A10" s="61" t="str">
        <f t="shared" si="0"/>
        <v/>
      </c>
      <c r="B10" s="77"/>
      <c r="C10" s="81" t="s">
        <v>53</v>
      </c>
      <c r="D10" s="81">
        <v>101</v>
      </c>
      <c r="E10" s="81" t="s">
        <v>68</v>
      </c>
      <c r="F10" s="81" t="s">
        <v>59</v>
      </c>
      <c r="G10" s="81">
        <v>11</v>
      </c>
      <c r="H10" s="61" t="str">
        <f t="shared" si="1"/>
        <v/>
      </c>
      <c r="I10" s="62" t="str">
        <f t="shared" ref="I10:I73" si="6">IF(B10&lt;&gt;"",IF(L10&gt;3,"Troppi giocatori ("&amp;L10&amp;") della nazionale '"&amp;F10&amp;"'",IF(AND(J10&gt;1,J10&lt;&gt;""),"Numero di maglia assegnato "&amp;J10&amp;" volte",IF(AND(N10="P",S10&gt;0),"Troppi Portieri in squadra",IF(AND(N10="D",S10&gt;0),"Troppi Difensori in squadra",IF(AND(N10="C",S10&gt;0),"Troppi Centrocampisti in squadra",IF(AND(N10="A",S10&gt;0),"Troppi Attaccanti in squadra",IF(T10="NO","Numero di maglia errato",""))))))),"")</f>
        <v/>
      </c>
      <c r="J10" s="62" t="str">
        <f>IF(B10&lt;&gt;"",COUNTIF(B$9:$B9784,B10),"")</f>
        <v/>
      </c>
      <c r="K10" s="62"/>
      <c r="L10" s="62" t="str">
        <f>IF(B10&lt;&gt;"",COUNTIF(M$9:$M9784,F10),"")</f>
        <v/>
      </c>
      <c r="M10" s="62" t="str">
        <f t="shared" si="2"/>
        <v/>
      </c>
      <c r="N10" s="69" t="str">
        <f t="shared" si="3"/>
        <v/>
      </c>
      <c r="O10" s="69" t="str">
        <f>IF($N10="P",COUNTIF($N$9:$N$9781,"P")-'Rosa e Controlli'!$I$33,"0")</f>
        <v>0</v>
      </c>
      <c r="P10" s="69" t="str">
        <f>IF($N10="D",COUNTIF($N$9:$N$9781,"D")-'Rosa e Controlli'!$I$34,"0")</f>
        <v>0</v>
      </c>
      <c r="Q10" s="69" t="str">
        <f>IF($N10="C",COUNTIF($N$9:$N$9781,"C")-'Rosa e Controlli'!$I$35,"0")</f>
        <v>0</v>
      </c>
      <c r="R10" s="69" t="str">
        <f>IF($N10="A",COUNTIF($N$9:$N$9781,"A")-'Rosa e Controlli'!$I$36,"0")</f>
        <v>0</v>
      </c>
      <c r="S10" s="69">
        <f t="shared" si="4"/>
        <v>0</v>
      </c>
      <c r="T10" s="69" t="str">
        <f t="shared" si="5"/>
        <v/>
      </c>
      <c r="U10" s="69"/>
      <c r="V10" s="69"/>
      <c r="W10" s="69"/>
      <c r="X10" s="69"/>
      <c r="Y10" s="69"/>
      <c r="Z10" s="69"/>
    </row>
    <row r="11" spans="1:26" x14ac:dyDescent="0.25">
      <c r="A11" s="61" t="str">
        <f t="shared" si="0"/>
        <v/>
      </c>
      <c r="B11" s="76"/>
      <c r="C11" s="81" t="s">
        <v>53</v>
      </c>
      <c r="D11" s="81">
        <v>102</v>
      </c>
      <c r="E11" s="81" t="s">
        <v>219</v>
      </c>
      <c r="F11" s="81" t="s">
        <v>220</v>
      </c>
      <c r="G11" s="81">
        <v>1</v>
      </c>
      <c r="H11" s="61" t="str">
        <f t="shared" si="1"/>
        <v/>
      </c>
      <c r="I11" s="62" t="str">
        <f t="shared" si="6"/>
        <v/>
      </c>
      <c r="J11" s="62" t="str">
        <f>IF(B11&lt;&gt;"",COUNTIF(B$9:$B9785,B11),"")</f>
        <v/>
      </c>
      <c r="K11" s="62"/>
      <c r="L11" s="62" t="str">
        <f>IF(B11&lt;&gt;"",COUNTIF(M$9:$M9785,F11),"")</f>
        <v/>
      </c>
      <c r="M11" s="62" t="str">
        <f t="shared" si="2"/>
        <v/>
      </c>
      <c r="N11" s="69" t="str">
        <f t="shared" si="3"/>
        <v/>
      </c>
      <c r="O11" s="69" t="str">
        <f>IF($N11="P",COUNTIF($N$9:$N$9781,"P")-'Rosa e Controlli'!$I$33,"0")</f>
        <v>0</v>
      </c>
      <c r="P11" s="69" t="str">
        <f>IF($N11="D",COUNTIF($N$9:$N$9781,"D")-'Rosa e Controlli'!$I$34,"0")</f>
        <v>0</v>
      </c>
      <c r="Q11" s="69" t="str">
        <f>IF($N11="C",COUNTIF($N$9:$N$9781,"C")-'Rosa e Controlli'!$I$35,"0")</f>
        <v>0</v>
      </c>
      <c r="R11" s="69" t="str">
        <f>IF($N11="A",COUNTIF($N$9:$N$9781,"A")-'Rosa e Controlli'!$I$36,"0")</f>
        <v>0</v>
      </c>
      <c r="S11" s="69">
        <f t="shared" si="4"/>
        <v>0</v>
      </c>
      <c r="T11" s="69" t="str">
        <f t="shared" si="5"/>
        <v/>
      </c>
      <c r="U11" s="69"/>
      <c r="V11" s="69"/>
      <c r="W11" s="69"/>
      <c r="X11" s="70"/>
      <c r="Y11" s="70"/>
      <c r="Z11" s="70"/>
    </row>
    <row r="12" spans="1:26" x14ac:dyDescent="0.25">
      <c r="A12" s="61" t="str">
        <f t="shared" si="0"/>
        <v/>
      </c>
      <c r="B12" s="76"/>
      <c r="C12" s="81" t="s">
        <v>53</v>
      </c>
      <c r="D12" s="81">
        <v>103</v>
      </c>
      <c r="E12" s="81" t="s">
        <v>221</v>
      </c>
      <c r="F12" s="81" t="s">
        <v>222</v>
      </c>
      <c r="G12" s="81">
        <v>1</v>
      </c>
      <c r="H12" s="61" t="str">
        <f t="shared" si="1"/>
        <v/>
      </c>
      <c r="I12" s="62" t="str">
        <f t="shared" si="6"/>
        <v/>
      </c>
      <c r="J12" s="62" t="str">
        <f>IF(B12&lt;&gt;"",COUNTIF(B$9:$B9786,B12),"")</f>
        <v/>
      </c>
      <c r="K12" s="62"/>
      <c r="L12" s="62" t="str">
        <f>IF(B12&lt;&gt;"",COUNTIF(M$9:$M9786,F12),"")</f>
        <v/>
      </c>
      <c r="M12" s="62" t="str">
        <f t="shared" si="2"/>
        <v/>
      </c>
      <c r="N12" s="69" t="str">
        <f t="shared" si="3"/>
        <v/>
      </c>
      <c r="O12" s="69" t="str">
        <f>IF($N12="P",COUNTIF($N$9:$N$9781,"P")-'Rosa e Controlli'!$I$33,"0")</f>
        <v>0</v>
      </c>
      <c r="P12" s="69" t="str">
        <f>IF($N12="D",COUNTIF($N$9:$N$9781,"D")-'Rosa e Controlli'!$I$34,"0")</f>
        <v>0</v>
      </c>
      <c r="Q12" s="69" t="str">
        <f>IF($N12="C",COUNTIF($N$9:$N$9781,"C")-'Rosa e Controlli'!$I$35,"0")</f>
        <v>0</v>
      </c>
      <c r="R12" s="69" t="str">
        <f>IF($N12="A",COUNTIF($N$9:$N$9781,"A")-'Rosa e Controlli'!$I$36,"0")</f>
        <v>0</v>
      </c>
      <c r="S12" s="69">
        <f t="shared" si="4"/>
        <v>0</v>
      </c>
      <c r="T12" s="69" t="str">
        <f t="shared" si="5"/>
        <v/>
      </c>
      <c r="U12" s="69"/>
      <c r="V12" s="69"/>
      <c r="W12" s="69"/>
      <c r="X12" s="70"/>
      <c r="Y12" s="70"/>
      <c r="Z12" s="70"/>
    </row>
    <row r="13" spans="1:26" x14ac:dyDescent="0.25">
      <c r="A13" s="61" t="str">
        <f t="shared" si="0"/>
        <v/>
      </c>
      <c r="B13" s="77"/>
      <c r="C13" s="81" t="s">
        <v>53</v>
      </c>
      <c r="D13" s="81">
        <v>104</v>
      </c>
      <c r="E13" s="81" t="s">
        <v>223</v>
      </c>
      <c r="F13" s="81" t="s">
        <v>222</v>
      </c>
      <c r="G13" s="81">
        <v>4</v>
      </c>
      <c r="H13" s="61" t="str">
        <f t="shared" si="1"/>
        <v/>
      </c>
      <c r="I13" s="62" t="str">
        <f t="shared" si="6"/>
        <v/>
      </c>
      <c r="J13" s="62" t="str">
        <f>IF(B13&lt;&gt;"",COUNTIF(B$9:$B9787,B13),"")</f>
        <v/>
      </c>
      <c r="K13" s="62"/>
      <c r="L13" s="62" t="str">
        <f>IF(B13&lt;&gt;"",COUNTIF(M$9:$M9787,F13),"")</f>
        <v/>
      </c>
      <c r="M13" s="62" t="str">
        <f t="shared" si="2"/>
        <v/>
      </c>
      <c r="N13" s="69" t="str">
        <f t="shared" si="3"/>
        <v/>
      </c>
      <c r="O13" s="69" t="str">
        <f>IF($N13="P",COUNTIF($N$9:$N$9781,"P")-'Rosa e Controlli'!$I$33,"0")</f>
        <v>0</v>
      </c>
      <c r="P13" s="69" t="str">
        <f>IF($N13="D",COUNTIF($N$9:$N$9781,"D")-'Rosa e Controlli'!$I$34,"0")</f>
        <v>0</v>
      </c>
      <c r="Q13" s="69" t="str">
        <f>IF($N13="C",COUNTIF($N$9:$N$9781,"C")-'Rosa e Controlli'!$I$35,"0")</f>
        <v>0</v>
      </c>
      <c r="R13" s="69" t="str">
        <f>IF($N13="A",COUNTIF($N$9:$N$9781,"A")-'Rosa e Controlli'!$I$36,"0")</f>
        <v>0</v>
      </c>
      <c r="S13" s="69">
        <f t="shared" si="4"/>
        <v>0</v>
      </c>
      <c r="T13" s="69" t="str">
        <f t="shared" si="5"/>
        <v/>
      </c>
      <c r="U13" s="69"/>
      <c r="V13" s="69"/>
      <c r="W13" s="69"/>
      <c r="X13" s="70"/>
      <c r="Y13" s="70"/>
      <c r="Z13" s="70"/>
    </row>
    <row r="14" spans="1:26" x14ac:dyDescent="0.25">
      <c r="A14" s="61" t="str">
        <f t="shared" si="0"/>
        <v/>
      </c>
      <c r="B14" s="77"/>
      <c r="C14" s="81" t="s">
        <v>53</v>
      </c>
      <c r="D14" s="81">
        <v>105</v>
      </c>
      <c r="E14" s="81" t="s">
        <v>224</v>
      </c>
      <c r="F14" s="81" t="s">
        <v>225</v>
      </c>
      <c r="G14" s="81">
        <v>19</v>
      </c>
      <c r="H14" s="61" t="str">
        <f t="shared" si="1"/>
        <v/>
      </c>
      <c r="I14" s="62" t="str">
        <f t="shared" si="6"/>
        <v/>
      </c>
      <c r="J14" s="62" t="str">
        <f>IF(B14&lt;&gt;"",COUNTIF(B$9:$B9788,B14),"")</f>
        <v/>
      </c>
      <c r="K14" s="62"/>
      <c r="L14" s="62" t="str">
        <f>IF(B14&lt;&gt;"",COUNTIF(M$9:$M9788,F14),"")</f>
        <v/>
      </c>
      <c r="M14" s="62" t="str">
        <f t="shared" si="2"/>
        <v/>
      </c>
      <c r="N14" s="69" t="str">
        <f t="shared" si="3"/>
        <v/>
      </c>
      <c r="O14" s="69" t="str">
        <f>IF($N14="P",COUNTIF($N$9:$N$9781,"P")-'Rosa e Controlli'!$I$33,"0")</f>
        <v>0</v>
      </c>
      <c r="P14" s="69" t="str">
        <f>IF($N14="D",COUNTIF($N$9:$N$9781,"D")-'Rosa e Controlli'!$I$34,"0")</f>
        <v>0</v>
      </c>
      <c r="Q14" s="69" t="str">
        <f>IF($N14="C",COUNTIF($N$9:$N$9781,"C")-'Rosa e Controlli'!$I$35,"0")</f>
        <v>0</v>
      </c>
      <c r="R14" s="69" t="str">
        <f>IF($N14="A",COUNTIF($N$9:$N$9781,"A")-'Rosa e Controlli'!$I$36,"0")</f>
        <v>0</v>
      </c>
      <c r="S14" s="69">
        <f t="shared" si="4"/>
        <v>0</v>
      </c>
      <c r="T14" s="69" t="str">
        <f t="shared" si="5"/>
        <v/>
      </c>
      <c r="U14" s="69"/>
      <c r="V14" s="69"/>
      <c r="W14" s="69"/>
      <c r="X14" s="70"/>
      <c r="Y14" s="70"/>
      <c r="Z14" s="70"/>
    </row>
    <row r="15" spans="1:26" x14ac:dyDescent="0.25">
      <c r="A15" s="61" t="str">
        <f t="shared" si="0"/>
        <v/>
      </c>
      <c r="B15" s="77"/>
      <c r="C15" s="81" t="s">
        <v>53</v>
      </c>
      <c r="D15" s="81">
        <v>106</v>
      </c>
      <c r="E15" s="81" t="s">
        <v>226</v>
      </c>
      <c r="F15" s="81" t="s">
        <v>57</v>
      </c>
      <c r="G15" s="81">
        <v>1</v>
      </c>
      <c r="H15" s="61" t="str">
        <f t="shared" si="1"/>
        <v/>
      </c>
      <c r="I15" s="62" t="str">
        <f t="shared" si="6"/>
        <v/>
      </c>
      <c r="J15" s="62" t="str">
        <f>IF(B15&lt;&gt;"",COUNTIF(B$9:$B9789,B15),"")</f>
        <v/>
      </c>
      <c r="K15" s="62"/>
      <c r="L15" s="62" t="str">
        <f>IF(B15&lt;&gt;"",COUNTIF(M$9:$M9789,F15),"")</f>
        <v/>
      </c>
      <c r="M15" s="62" t="str">
        <f t="shared" si="2"/>
        <v/>
      </c>
      <c r="N15" s="69" t="str">
        <f t="shared" si="3"/>
        <v/>
      </c>
      <c r="O15" s="69" t="str">
        <f>IF($N15="P",COUNTIF($N$9:$N$9781,"P")-'Rosa e Controlli'!$I$33,"0")</f>
        <v>0</v>
      </c>
      <c r="P15" s="69" t="str">
        <f>IF($N15="D",COUNTIF($N$9:$N$9781,"D")-'Rosa e Controlli'!$I$34,"0")</f>
        <v>0</v>
      </c>
      <c r="Q15" s="69" t="str">
        <f>IF($N15="C",COUNTIF($N$9:$N$9781,"C")-'Rosa e Controlli'!$I$35,"0")</f>
        <v>0</v>
      </c>
      <c r="R15" s="69" t="str">
        <f>IF($N15="A",COUNTIF($N$9:$N$9781,"A")-'Rosa e Controlli'!$I$36,"0")</f>
        <v>0</v>
      </c>
      <c r="S15" s="69">
        <f t="shared" si="4"/>
        <v>0</v>
      </c>
      <c r="T15" s="69" t="str">
        <f t="shared" si="5"/>
        <v/>
      </c>
      <c r="U15" s="69"/>
      <c r="V15" s="69"/>
      <c r="W15" s="69"/>
      <c r="X15" s="70"/>
      <c r="Y15" s="70"/>
      <c r="Z15" s="70"/>
    </row>
    <row r="16" spans="1:26" x14ac:dyDescent="0.25">
      <c r="A16" s="61" t="str">
        <f t="shared" si="0"/>
        <v/>
      </c>
      <c r="B16" s="77"/>
      <c r="C16" s="81" t="s">
        <v>53</v>
      </c>
      <c r="D16" s="81">
        <v>107</v>
      </c>
      <c r="E16" s="81" t="s">
        <v>227</v>
      </c>
      <c r="F16" s="81" t="s">
        <v>228</v>
      </c>
      <c r="G16" s="81">
        <v>2</v>
      </c>
      <c r="H16" s="61" t="str">
        <f t="shared" si="1"/>
        <v/>
      </c>
      <c r="I16" s="62" t="str">
        <f t="shared" si="6"/>
        <v/>
      </c>
      <c r="J16" s="62" t="str">
        <f>IF(B16&lt;&gt;"",COUNTIF(B$9:$B9790,B16),"")</f>
        <v/>
      </c>
      <c r="K16" s="62"/>
      <c r="L16" s="62" t="str">
        <f>IF(B16&lt;&gt;"",COUNTIF(M$9:$M9790,F16),"")</f>
        <v/>
      </c>
      <c r="M16" s="62" t="str">
        <f t="shared" si="2"/>
        <v/>
      </c>
      <c r="N16" s="69" t="str">
        <f t="shared" si="3"/>
        <v/>
      </c>
      <c r="O16" s="69" t="str">
        <f>IF($N16="P",COUNTIF($N$9:$N$9781,"P")-'Rosa e Controlli'!$I$33,"0")</f>
        <v>0</v>
      </c>
      <c r="P16" s="69" t="str">
        <f>IF($N16="D",COUNTIF($N$9:$N$9781,"D")-'Rosa e Controlli'!$I$34,"0")</f>
        <v>0</v>
      </c>
      <c r="Q16" s="69" t="str">
        <f>IF($N16="C",COUNTIF($N$9:$N$9781,"C")-'Rosa e Controlli'!$I$35,"0")</f>
        <v>0</v>
      </c>
      <c r="R16" s="69" t="str">
        <f>IF($N16="A",COUNTIF($N$9:$N$9781,"A")-'Rosa e Controlli'!$I$36,"0")</f>
        <v>0</v>
      </c>
      <c r="S16" s="69">
        <f t="shared" si="4"/>
        <v>0</v>
      </c>
      <c r="T16" s="69" t="str">
        <f t="shared" si="5"/>
        <v/>
      </c>
      <c r="U16" s="69"/>
      <c r="V16" s="69"/>
      <c r="W16" s="69"/>
      <c r="X16" s="70"/>
      <c r="Y16" s="70"/>
      <c r="Z16" s="70"/>
    </row>
    <row r="17" spans="1:26" x14ac:dyDescent="0.25">
      <c r="A17" s="61" t="str">
        <f t="shared" si="0"/>
        <v/>
      </c>
      <c r="B17" s="76"/>
      <c r="C17" s="81" t="s">
        <v>53</v>
      </c>
      <c r="D17" s="81">
        <v>108</v>
      </c>
      <c r="E17" s="81" t="s">
        <v>229</v>
      </c>
      <c r="F17" s="81" t="s">
        <v>218</v>
      </c>
      <c r="G17" s="81">
        <v>5</v>
      </c>
      <c r="H17" s="61" t="str">
        <f t="shared" si="1"/>
        <v/>
      </c>
      <c r="I17" s="62" t="str">
        <f t="shared" si="6"/>
        <v/>
      </c>
      <c r="J17" s="62" t="str">
        <f>IF(B17&lt;&gt;"",COUNTIF(B$9:$B9791,B17),"")</f>
        <v/>
      </c>
      <c r="K17" s="62"/>
      <c r="L17" s="62" t="str">
        <f>IF(B17&lt;&gt;"",COUNTIF(M$9:$M9791,F17),"")</f>
        <v/>
      </c>
      <c r="M17" s="62" t="str">
        <f t="shared" si="2"/>
        <v/>
      </c>
      <c r="N17" s="69" t="str">
        <f t="shared" si="3"/>
        <v/>
      </c>
      <c r="O17" s="69" t="str">
        <f>IF($N17="P",COUNTIF($N$9:$N$9781,"P")-'Rosa e Controlli'!$I$33,"0")</f>
        <v>0</v>
      </c>
      <c r="P17" s="69" t="str">
        <f>IF($N17="D",COUNTIF($N$9:$N$9781,"D")-'Rosa e Controlli'!$I$34,"0")</f>
        <v>0</v>
      </c>
      <c r="Q17" s="69" t="str">
        <f>IF($N17="C",COUNTIF($N$9:$N$9781,"C")-'Rosa e Controlli'!$I$35,"0")</f>
        <v>0</v>
      </c>
      <c r="R17" s="69" t="str">
        <f>IF($N17="A",COUNTIF($N$9:$N$9781,"A")-'Rosa e Controlli'!$I$36,"0")</f>
        <v>0</v>
      </c>
      <c r="S17" s="69">
        <f t="shared" si="4"/>
        <v>0</v>
      </c>
      <c r="T17" s="69" t="str">
        <f t="shared" si="5"/>
        <v/>
      </c>
      <c r="U17" s="69"/>
      <c r="V17" s="69"/>
      <c r="W17" s="69"/>
      <c r="X17" s="69"/>
      <c r="Y17" s="69"/>
      <c r="Z17" s="69"/>
    </row>
    <row r="18" spans="1:26" x14ac:dyDescent="0.25">
      <c r="A18" s="61" t="str">
        <f t="shared" si="0"/>
        <v/>
      </c>
      <c r="B18" s="77"/>
      <c r="C18" s="81" t="s">
        <v>53</v>
      </c>
      <c r="D18" s="81">
        <v>109</v>
      </c>
      <c r="E18" s="81" t="s">
        <v>230</v>
      </c>
      <c r="F18" s="81" t="s">
        <v>231</v>
      </c>
      <c r="G18" s="81">
        <v>1</v>
      </c>
      <c r="H18" s="61" t="str">
        <f t="shared" si="1"/>
        <v/>
      </c>
      <c r="I18" s="62" t="str">
        <f t="shared" si="6"/>
        <v/>
      </c>
      <c r="J18" s="62" t="str">
        <f>IF(B18&lt;&gt;"",COUNTIF(B$9:$B9792,B18),"")</f>
        <v/>
      </c>
      <c r="K18" s="62"/>
      <c r="L18" s="62" t="str">
        <f>IF(B18&lt;&gt;"",COUNTIF(M$9:$M9792,F18),"")</f>
        <v/>
      </c>
      <c r="M18" s="62" t="str">
        <f t="shared" si="2"/>
        <v/>
      </c>
      <c r="N18" s="69" t="str">
        <f t="shared" si="3"/>
        <v/>
      </c>
      <c r="O18" s="69" t="str">
        <f>IF($N18="P",COUNTIF($N$9:$N$9781,"P")-'Rosa e Controlli'!$I$33,"0")</f>
        <v>0</v>
      </c>
      <c r="P18" s="69" t="str">
        <f>IF($N18="D",COUNTIF($N$9:$N$9781,"D")-'Rosa e Controlli'!$I$34,"0")</f>
        <v>0</v>
      </c>
      <c r="Q18" s="69" t="str">
        <f>IF($N18="C",COUNTIF($N$9:$N$9781,"C")-'Rosa e Controlli'!$I$35,"0")</f>
        <v>0</v>
      </c>
      <c r="R18" s="69" t="str">
        <f>IF($N18="A",COUNTIF($N$9:$N$9781,"A")-'Rosa e Controlli'!$I$36,"0")</f>
        <v>0</v>
      </c>
      <c r="S18" s="69">
        <f t="shared" si="4"/>
        <v>0</v>
      </c>
      <c r="T18" s="69" t="str">
        <f t="shared" si="5"/>
        <v/>
      </c>
      <c r="U18" s="69"/>
      <c r="V18" s="69"/>
      <c r="W18" s="69"/>
    </row>
    <row r="19" spans="1:26" x14ac:dyDescent="0.25">
      <c r="A19" s="61" t="str">
        <f t="shared" si="0"/>
        <v/>
      </c>
      <c r="B19" s="77"/>
      <c r="C19" s="81" t="s">
        <v>53</v>
      </c>
      <c r="D19" s="81">
        <v>110</v>
      </c>
      <c r="E19" s="81" t="s">
        <v>232</v>
      </c>
      <c r="F19" s="81" t="s">
        <v>60</v>
      </c>
      <c r="G19" s="81">
        <v>1</v>
      </c>
      <c r="H19" s="61" t="str">
        <f t="shared" si="1"/>
        <v/>
      </c>
      <c r="I19" s="62" t="str">
        <f t="shared" si="6"/>
        <v/>
      </c>
      <c r="J19" s="62" t="str">
        <f>IF(B19&lt;&gt;"",COUNTIF(B$9:$B9793,B19),"")</f>
        <v/>
      </c>
      <c r="K19" s="62"/>
      <c r="L19" s="62" t="str">
        <f>IF(B19&lt;&gt;"",COUNTIF(M$9:$M9793,F19),"")</f>
        <v/>
      </c>
      <c r="M19" s="62" t="str">
        <f t="shared" si="2"/>
        <v/>
      </c>
      <c r="N19" s="69" t="str">
        <f t="shared" si="3"/>
        <v/>
      </c>
      <c r="O19" s="69" t="str">
        <f>IF($N19="P",COUNTIF($N$9:$N$9781,"P")-'Rosa e Controlli'!$I$33,"0")</f>
        <v>0</v>
      </c>
      <c r="P19" s="69" t="str">
        <f>IF($N19="D",COUNTIF($N$9:$N$9781,"D")-'Rosa e Controlli'!$I$34,"0")</f>
        <v>0</v>
      </c>
      <c r="Q19" s="69" t="str">
        <f>IF($N19="C",COUNTIF($N$9:$N$9781,"C")-'Rosa e Controlli'!$I$35,"0")</f>
        <v>0</v>
      </c>
      <c r="R19" s="69" t="str">
        <f>IF($N19="A",COUNTIF($N$9:$N$9781,"A")-'Rosa e Controlli'!$I$36,"0")</f>
        <v>0</v>
      </c>
      <c r="S19" s="69">
        <f t="shared" si="4"/>
        <v>0</v>
      </c>
      <c r="T19" s="69" t="str">
        <f t="shared" si="5"/>
        <v/>
      </c>
      <c r="U19" s="69"/>
      <c r="V19" s="69"/>
      <c r="W19" s="69"/>
    </row>
    <row r="20" spans="1:26" x14ac:dyDescent="0.25">
      <c r="A20" s="61" t="str">
        <f t="shared" si="0"/>
        <v/>
      </c>
      <c r="B20" s="77"/>
      <c r="C20" s="81" t="s">
        <v>53</v>
      </c>
      <c r="D20" s="81">
        <v>111</v>
      </c>
      <c r="E20" s="81" t="s">
        <v>233</v>
      </c>
      <c r="F20" s="81" t="s">
        <v>234</v>
      </c>
      <c r="G20" s="81">
        <v>1</v>
      </c>
      <c r="H20" s="61" t="str">
        <f t="shared" si="1"/>
        <v/>
      </c>
      <c r="I20" s="62" t="str">
        <f t="shared" si="6"/>
        <v/>
      </c>
      <c r="J20" s="62" t="str">
        <f>IF(B20&lt;&gt;"",COUNTIF(B$9:$B9794,B20),"")</f>
        <v/>
      </c>
      <c r="K20" s="62"/>
      <c r="L20" s="62" t="str">
        <f>IF(B20&lt;&gt;"",COUNTIF(M$9:$M9794,F20),"")</f>
        <v/>
      </c>
      <c r="M20" s="62" t="str">
        <f t="shared" si="2"/>
        <v/>
      </c>
      <c r="N20" s="69" t="str">
        <f t="shared" si="3"/>
        <v/>
      </c>
      <c r="O20" s="69" t="str">
        <f>IF($N20="P",COUNTIF($N$9:$N$9781,"P")-'Rosa e Controlli'!$I$33,"0")</f>
        <v>0</v>
      </c>
      <c r="P20" s="69" t="str">
        <f>IF($N20="D",COUNTIF($N$9:$N$9781,"D")-'Rosa e Controlli'!$I$34,"0")</f>
        <v>0</v>
      </c>
      <c r="Q20" s="69" t="str">
        <f>IF($N20="C",COUNTIF($N$9:$N$9781,"C")-'Rosa e Controlli'!$I$35,"0")</f>
        <v>0</v>
      </c>
      <c r="R20" s="69" t="str">
        <f>IF($N20="A",COUNTIF($N$9:$N$9781,"A")-'Rosa e Controlli'!$I$36,"0")</f>
        <v>0</v>
      </c>
      <c r="S20" s="69">
        <f t="shared" si="4"/>
        <v>0</v>
      </c>
      <c r="T20" s="69" t="str">
        <f t="shared" si="5"/>
        <v/>
      </c>
      <c r="U20" s="69"/>
      <c r="V20" s="69"/>
      <c r="W20" s="69"/>
    </row>
    <row r="21" spans="1:26" x14ac:dyDescent="0.25">
      <c r="A21" s="61" t="str">
        <f t="shared" si="0"/>
        <v/>
      </c>
      <c r="B21" s="77"/>
      <c r="C21" s="81" t="s">
        <v>53</v>
      </c>
      <c r="D21" s="81">
        <v>112</v>
      </c>
      <c r="E21" s="81" t="s">
        <v>70</v>
      </c>
      <c r="F21" s="81" t="s">
        <v>61</v>
      </c>
      <c r="G21" s="81">
        <v>1</v>
      </c>
      <c r="H21" s="61" t="str">
        <f t="shared" si="1"/>
        <v/>
      </c>
      <c r="I21" s="62" t="str">
        <f t="shared" si="6"/>
        <v/>
      </c>
      <c r="J21" s="62" t="str">
        <f>IF(B21&lt;&gt;"",COUNTIF(B$9:$B9795,B21),"")</f>
        <v/>
      </c>
      <c r="K21" s="62"/>
      <c r="L21" s="62" t="str">
        <f>IF(B21&lt;&gt;"",COUNTIF(M$9:$M9795,F21),"")</f>
        <v/>
      </c>
      <c r="M21" s="62" t="str">
        <f t="shared" si="2"/>
        <v/>
      </c>
      <c r="N21" s="69" t="str">
        <f t="shared" si="3"/>
        <v/>
      </c>
      <c r="O21" s="69" t="str">
        <f>IF($N21="P",COUNTIF($N$9:$N$9781,"P")-'Rosa e Controlli'!$I$33,"0")</f>
        <v>0</v>
      </c>
      <c r="P21" s="69" t="str">
        <f>IF($N21="D",COUNTIF($N$9:$N$9781,"D")-'Rosa e Controlli'!$I$34,"0")</f>
        <v>0</v>
      </c>
      <c r="Q21" s="69" t="str">
        <f>IF($N21="C",COUNTIF($N$9:$N$9781,"C")-'Rosa e Controlli'!$I$35,"0")</f>
        <v>0</v>
      </c>
      <c r="R21" s="69" t="str">
        <f>IF($N21="A",COUNTIF($N$9:$N$9781,"A")-'Rosa e Controlli'!$I$36,"0")</f>
        <v>0</v>
      </c>
      <c r="S21" s="69">
        <f t="shared" si="4"/>
        <v>0</v>
      </c>
      <c r="T21" s="69" t="str">
        <f t="shared" si="5"/>
        <v/>
      </c>
      <c r="U21" s="69"/>
      <c r="V21" s="69"/>
      <c r="W21" s="69"/>
    </row>
    <row r="22" spans="1:26" x14ac:dyDescent="0.25">
      <c r="A22" s="61" t="str">
        <f t="shared" si="0"/>
        <v/>
      </c>
      <c r="B22" s="77"/>
      <c r="C22" s="81" t="s">
        <v>53</v>
      </c>
      <c r="D22" s="81">
        <v>113</v>
      </c>
      <c r="E22" s="81" t="s">
        <v>235</v>
      </c>
      <c r="F22" s="81" t="s">
        <v>58</v>
      </c>
      <c r="G22" s="81">
        <v>2</v>
      </c>
      <c r="H22" s="61" t="str">
        <f t="shared" si="1"/>
        <v/>
      </c>
      <c r="I22" s="62" t="str">
        <f t="shared" si="6"/>
        <v/>
      </c>
      <c r="J22" s="62" t="str">
        <f>IF(B22&lt;&gt;"",COUNTIF(B$9:$B9796,B22),"")</f>
        <v/>
      </c>
      <c r="K22" s="62"/>
      <c r="L22" s="62" t="str">
        <f>IF(B22&lt;&gt;"",COUNTIF(M$9:$M9796,F22),"")</f>
        <v/>
      </c>
      <c r="M22" s="62" t="str">
        <f t="shared" si="2"/>
        <v/>
      </c>
      <c r="N22" s="69" t="str">
        <f t="shared" si="3"/>
        <v/>
      </c>
      <c r="O22" s="69" t="str">
        <f>IF($N22="P",COUNTIF($N$9:$N$9781,"P")-'Rosa e Controlli'!$I$33,"0")</f>
        <v>0</v>
      </c>
      <c r="P22" s="69" t="str">
        <f>IF($N22="D",COUNTIF($N$9:$N$9781,"D")-'Rosa e Controlli'!$I$34,"0")</f>
        <v>0</v>
      </c>
      <c r="Q22" s="69" t="str">
        <f>IF($N22="C",COUNTIF($N$9:$N$9781,"C")-'Rosa e Controlli'!$I$35,"0")</f>
        <v>0</v>
      </c>
      <c r="R22" s="69" t="str">
        <f>IF($N22="A",COUNTIF($N$9:$N$9781,"A")-'Rosa e Controlli'!$I$36,"0")</f>
        <v>0</v>
      </c>
      <c r="S22" s="69">
        <f t="shared" si="4"/>
        <v>0</v>
      </c>
      <c r="T22" s="69" t="str">
        <f t="shared" si="5"/>
        <v/>
      </c>
      <c r="U22" s="69"/>
      <c r="V22" s="69"/>
      <c r="W22" s="69"/>
    </row>
    <row r="23" spans="1:26" x14ac:dyDescent="0.25">
      <c r="A23" s="61" t="str">
        <f t="shared" si="0"/>
        <v/>
      </c>
      <c r="B23" s="77"/>
      <c r="C23" s="81" t="s">
        <v>53</v>
      </c>
      <c r="D23" s="81">
        <v>114</v>
      </c>
      <c r="E23" s="81" t="s">
        <v>236</v>
      </c>
      <c r="F23" s="81" t="s">
        <v>228</v>
      </c>
      <c r="G23" s="81">
        <v>14</v>
      </c>
      <c r="H23" s="61" t="str">
        <f t="shared" si="1"/>
        <v/>
      </c>
      <c r="I23" s="62" t="str">
        <f t="shared" si="6"/>
        <v/>
      </c>
      <c r="J23" s="62" t="str">
        <f>IF(B23&lt;&gt;"",COUNTIF(B$9:$B9797,B23),"")</f>
        <v/>
      </c>
      <c r="K23" s="62"/>
      <c r="L23" s="62" t="str">
        <f>IF(B23&lt;&gt;"",COUNTIF(M$9:$M9797,F23),"")</f>
        <v/>
      </c>
      <c r="M23" s="62" t="str">
        <f t="shared" si="2"/>
        <v/>
      </c>
      <c r="N23" s="69" t="str">
        <f t="shared" si="3"/>
        <v/>
      </c>
      <c r="O23" s="69" t="str">
        <f>IF($N23="P",COUNTIF($N$9:$N$9781,"P")-'Rosa e Controlli'!$I$33,"0")</f>
        <v>0</v>
      </c>
      <c r="P23" s="69" t="str">
        <f>IF($N23="D",COUNTIF($N$9:$N$9781,"D")-'Rosa e Controlli'!$I$34,"0")</f>
        <v>0</v>
      </c>
      <c r="Q23" s="69" t="str">
        <f>IF($N23="C",COUNTIF($N$9:$N$9781,"C")-'Rosa e Controlli'!$I$35,"0")</f>
        <v>0</v>
      </c>
      <c r="R23" s="69" t="str">
        <f>IF($N23="A",COUNTIF($N$9:$N$9781,"A")-'Rosa e Controlli'!$I$36,"0")</f>
        <v>0</v>
      </c>
      <c r="S23" s="69">
        <f t="shared" si="4"/>
        <v>0</v>
      </c>
      <c r="T23" s="69" t="str">
        <f t="shared" si="5"/>
        <v/>
      </c>
      <c r="U23" s="69"/>
      <c r="V23" s="69"/>
      <c r="W23" s="69"/>
    </row>
    <row r="24" spans="1:26" x14ac:dyDescent="0.25">
      <c r="A24" s="61" t="str">
        <f t="shared" si="0"/>
        <v/>
      </c>
      <c r="B24" s="77"/>
      <c r="C24" s="81" t="s">
        <v>53</v>
      </c>
      <c r="D24" s="81">
        <v>115</v>
      </c>
      <c r="E24" s="81" t="s">
        <v>237</v>
      </c>
      <c r="F24" s="81" t="s">
        <v>238</v>
      </c>
      <c r="G24" s="81">
        <v>1</v>
      </c>
      <c r="H24" s="61" t="str">
        <f t="shared" si="1"/>
        <v/>
      </c>
      <c r="I24" s="62" t="str">
        <f t="shared" si="6"/>
        <v/>
      </c>
      <c r="J24" s="62" t="str">
        <f>IF(B24&lt;&gt;"",COUNTIF(B$9:$B9798,B24),"")</f>
        <v/>
      </c>
      <c r="K24" s="62"/>
      <c r="L24" s="62" t="str">
        <f>IF(B24&lt;&gt;"",COUNTIF(M$9:$M9798,F24),"")</f>
        <v/>
      </c>
      <c r="M24" s="62" t="str">
        <f t="shared" si="2"/>
        <v/>
      </c>
      <c r="N24" s="69" t="str">
        <f t="shared" si="3"/>
        <v/>
      </c>
      <c r="O24" s="69" t="str">
        <f>IF($N24="P",COUNTIF($N$9:$N$9781,"P")-'Rosa e Controlli'!$I$33,"0")</f>
        <v>0</v>
      </c>
      <c r="P24" s="69" t="str">
        <f>IF($N24="D",COUNTIF($N$9:$N$9781,"D")-'Rosa e Controlli'!$I$34,"0")</f>
        <v>0</v>
      </c>
      <c r="Q24" s="69" t="str">
        <f>IF($N24="C",COUNTIF($N$9:$N$9781,"C")-'Rosa e Controlli'!$I$35,"0")</f>
        <v>0</v>
      </c>
      <c r="R24" s="69" t="str">
        <f>IF($N24="A",COUNTIF($N$9:$N$9781,"A")-'Rosa e Controlli'!$I$36,"0")</f>
        <v>0</v>
      </c>
      <c r="S24" s="69">
        <f t="shared" si="4"/>
        <v>0</v>
      </c>
      <c r="T24" s="69" t="str">
        <f t="shared" si="5"/>
        <v/>
      </c>
      <c r="U24" s="69"/>
      <c r="V24" s="69"/>
      <c r="W24" s="69"/>
    </row>
    <row r="25" spans="1:26" x14ac:dyDescent="0.25">
      <c r="A25" s="61" t="str">
        <f t="shared" si="0"/>
        <v/>
      </c>
      <c r="B25" s="77"/>
      <c r="C25" s="81" t="s">
        <v>53</v>
      </c>
      <c r="D25" s="81">
        <v>116</v>
      </c>
      <c r="E25" s="81" t="s">
        <v>239</v>
      </c>
      <c r="F25" s="81" t="s">
        <v>240</v>
      </c>
      <c r="G25" s="81">
        <v>1</v>
      </c>
      <c r="H25" s="61" t="str">
        <f t="shared" si="1"/>
        <v/>
      </c>
      <c r="I25" s="62" t="str">
        <f t="shared" si="6"/>
        <v/>
      </c>
      <c r="J25" s="62" t="str">
        <f>IF(B25&lt;&gt;"",COUNTIF(B$9:$B9799,B25),"")</f>
        <v/>
      </c>
      <c r="K25" s="62"/>
      <c r="L25" s="62" t="str">
        <f>IF(B25&lt;&gt;"",COUNTIF(M$9:$M9799,F25),"")</f>
        <v/>
      </c>
      <c r="M25" s="62" t="str">
        <f t="shared" si="2"/>
        <v/>
      </c>
      <c r="N25" s="69" t="str">
        <f t="shared" si="3"/>
        <v/>
      </c>
      <c r="O25" s="69" t="str">
        <f>IF($N25="P",COUNTIF($N$9:$N$9781,"P")-'Rosa e Controlli'!$I$33,"0")</f>
        <v>0</v>
      </c>
      <c r="P25" s="69" t="str">
        <f>IF($N25="D",COUNTIF($N$9:$N$9781,"D")-'Rosa e Controlli'!$I$34,"0")</f>
        <v>0</v>
      </c>
      <c r="Q25" s="69" t="str">
        <f>IF($N25="C",COUNTIF($N$9:$N$9781,"C")-'Rosa e Controlli'!$I$35,"0")</f>
        <v>0</v>
      </c>
      <c r="R25" s="69" t="str">
        <f>IF($N25="A",COUNTIF($N$9:$N$9781,"A")-'Rosa e Controlli'!$I$36,"0")</f>
        <v>0</v>
      </c>
      <c r="S25" s="69">
        <f t="shared" si="4"/>
        <v>0</v>
      </c>
      <c r="T25" s="69" t="str">
        <f t="shared" si="5"/>
        <v/>
      </c>
      <c r="U25" s="69"/>
      <c r="V25" s="69"/>
      <c r="W25" s="69"/>
    </row>
    <row r="26" spans="1:26" x14ac:dyDescent="0.25">
      <c r="A26" s="61" t="str">
        <f t="shared" si="0"/>
        <v/>
      </c>
      <c r="B26" s="77"/>
      <c r="C26" s="81" t="s">
        <v>53</v>
      </c>
      <c r="D26" s="81">
        <v>117</v>
      </c>
      <c r="E26" s="81" t="s">
        <v>241</v>
      </c>
      <c r="F26" s="81" t="s">
        <v>242</v>
      </c>
      <c r="G26" s="81">
        <v>1</v>
      </c>
      <c r="H26" s="61" t="str">
        <f t="shared" si="1"/>
        <v/>
      </c>
      <c r="I26" s="62" t="str">
        <f t="shared" si="6"/>
        <v/>
      </c>
      <c r="J26" s="62" t="str">
        <f>IF(B26&lt;&gt;"",COUNTIF(B$9:$B9800,B26),"")</f>
        <v/>
      </c>
      <c r="K26" s="62"/>
      <c r="L26" s="62" t="str">
        <f>IF(B26&lt;&gt;"",COUNTIF(M$9:$M9800,F26),"")</f>
        <v/>
      </c>
      <c r="M26" s="62" t="str">
        <f t="shared" si="2"/>
        <v/>
      </c>
      <c r="N26" s="69" t="str">
        <f t="shared" si="3"/>
        <v/>
      </c>
      <c r="O26" s="69" t="str">
        <f>IF($N26="P",COUNTIF($N$9:$N$9781,"P")-'Rosa e Controlli'!$I$33,"0")</f>
        <v>0</v>
      </c>
      <c r="P26" s="69" t="str">
        <f>IF($N26="D",COUNTIF($N$9:$N$9781,"D")-'Rosa e Controlli'!$I$34,"0")</f>
        <v>0</v>
      </c>
      <c r="Q26" s="69" t="str">
        <f>IF($N26="C",COUNTIF($N$9:$N$9781,"C")-'Rosa e Controlli'!$I$35,"0")</f>
        <v>0</v>
      </c>
      <c r="R26" s="69" t="str">
        <f>IF($N26="A",COUNTIF($N$9:$N$9781,"A")-'Rosa e Controlli'!$I$36,"0")</f>
        <v>0</v>
      </c>
      <c r="S26" s="69">
        <f t="shared" si="4"/>
        <v>0</v>
      </c>
      <c r="T26" s="69" t="str">
        <f t="shared" si="5"/>
        <v/>
      </c>
      <c r="U26" s="69"/>
      <c r="V26" s="69"/>
      <c r="W26" s="69"/>
    </row>
    <row r="27" spans="1:26" x14ac:dyDescent="0.25">
      <c r="A27" s="61" t="str">
        <f t="shared" si="0"/>
        <v/>
      </c>
      <c r="B27" s="77"/>
      <c r="C27" s="81" t="s">
        <v>53</v>
      </c>
      <c r="D27" s="81">
        <v>118</v>
      </c>
      <c r="E27" s="81" t="s">
        <v>243</v>
      </c>
      <c r="F27" s="81" t="s">
        <v>238</v>
      </c>
      <c r="G27" s="81">
        <v>1</v>
      </c>
      <c r="H27" s="61" t="str">
        <f t="shared" si="1"/>
        <v/>
      </c>
      <c r="I27" s="62" t="str">
        <f t="shared" si="6"/>
        <v/>
      </c>
      <c r="J27" s="62" t="str">
        <f>IF(B27&lt;&gt;"",COUNTIF(B$9:$B9801,B27),"")</f>
        <v/>
      </c>
      <c r="K27" s="62"/>
      <c r="L27" s="62" t="str">
        <f>IF(B27&lt;&gt;"",COUNTIF(M$9:$M9801,F27),"")</f>
        <v/>
      </c>
      <c r="M27" s="62" t="str">
        <f t="shared" si="2"/>
        <v/>
      </c>
      <c r="N27" s="69" t="str">
        <f t="shared" si="3"/>
        <v/>
      </c>
      <c r="O27" s="69" t="str">
        <f>IF($N27="P",COUNTIF($N$9:$N$9781,"P")-'Rosa e Controlli'!$I$33,"0")</f>
        <v>0</v>
      </c>
      <c r="P27" s="69" t="str">
        <f>IF($N27="D",COUNTIF($N$9:$N$9781,"D")-'Rosa e Controlli'!$I$34,"0")</f>
        <v>0</v>
      </c>
      <c r="Q27" s="69" t="str">
        <f>IF($N27="C",COUNTIF($N$9:$N$9781,"C")-'Rosa e Controlli'!$I$35,"0")</f>
        <v>0</v>
      </c>
      <c r="R27" s="69" t="str">
        <f>IF($N27="A",COUNTIF($N$9:$N$9781,"A")-'Rosa e Controlli'!$I$36,"0")</f>
        <v>0</v>
      </c>
      <c r="S27" s="69">
        <f t="shared" si="4"/>
        <v>0</v>
      </c>
      <c r="T27" s="69" t="str">
        <f t="shared" si="5"/>
        <v/>
      </c>
      <c r="U27" s="69"/>
      <c r="V27" s="69"/>
      <c r="W27" s="69"/>
    </row>
    <row r="28" spans="1:26" x14ac:dyDescent="0.25">
      <c r="A28" s="61" t="str">
        <f t="shared" si="0"/>
        <v/>
      </c>
      <c r="B28" s="77"/>
      <c r="C28" s="81" t="s">
        <v>53</v>
      </c>
      <c r="D28" s="81">
        <v>119</v>
      </c>
      <c r="E28" s="81" t="s">
        <v>244</v>
      </c>
      <c r="F28" s="81" t="s">
        <v>225</v>
      </c>
      <c r="G28" s="81">
        <v>1</v>
      </c>
      <c r="H28" s="61" t="str">
        <f t="shared" si="1"/>
        <v/>
      </c>
      <c r="I28" s="62" t="str">
        <f t="shared" si="6"/>
        <v/>
      </c>
      <c r="J28" s="62" t="str">
        <f>IF(B28&lt;&gt;"",COUNTIF(B$9:$B9802,B28),"")</f>
        <v/>
      </c>
      <c r="K28" s="62"/>
      <c r="L28" s="62" t="str">
        <f>IF(B28&lt;&gt;"",COUNTIF(M$9:$M9802,F28),"")</f>
        <v/>
      </c>
      <c r="M28" s="62" t="str">
        <f t="shared" si="2"/>
        <v/>
      </c>
      <c r="N28" s="69" t="str">
        <f t="shared" si="3"/>
        <v/>
      </c>
      <c r="O28" s="69" t="str">
        <f>IF($N28="P",COUNTIF($N$9:$N$9781,"P")-'Rosa e Controlli'!$I$33,"0")</f>
        <v>0</v>
      </c>
      <c r="P28" s="69" t="str">
        <f>IF($N28="D",COUNTIF($N$9:$N$9781,"D")-'Rosa e Controlli'!$I$34,"0")</f>
        <v>0</v>
      </c>
      <c r="Q28" s="69" t="str">
        <f>IF($N28="C",COUNTIF($N$9:$N$9781,"C")-'Rosa e Controlli'!$I$35,"0")</f>
        <v>0</v>
      </c>
      <c r="R28" s="69" t="str">
        <f>IF($N28="A",COUNTIF($N$9:$N$9781,"A")-'Rosa e Controlli'!$I$36,"0")</f>
        <v>0</v>
      </c>
      <c r="S28" s="69">
        <f t="shared" si="4"/>
        <v>0</v>
      </c>
      <c r="T28" s="69" t="str">
        <f t="shared" si="5"/>
        <v/>
      </c>
      <c r="U28" s="69"/>
      <c r="V28" s="69"/>
      <c r="W28" s="69"/>
    </row>
    <row r="29" spans="1:26" x14ac:dyDescent="0.25">
      <c r="A29" s="61" t="str">
        <f t="shared" si="0"/>
        <v/>
      </c>
      <c r="B29" s="77"/>
      <c r="C29" s="81" t="s">
        <v>53</v>
      </c>
      <c r="D29" s="81">
        <v>120</v>
      </c>
      <c r="E29" s="81" t="s">
        <v>245</v>
      </c>
      <c r="F29" s="81" t="s">
        <v>246</v>
      </c>
      <c r="G29" s="81">
        <v>1</v>
      </c>
      <c r="H29" s="61" t="str">
        <f t="shared" si="1"/>
        <v/>
      </c>
      <c r="I29" s="62" t="str">
        <f t="shared" si="6"/>
        <v/>
      </c>
      <c r="J29" s="62" t="str">
        <f>IF(B29&lt;&gt;"",COUNTIF(B$9:$B9803,B29),"")</f>
        <v/>
      </c>
      <c r="K29" s="62"/>
      <c r="L29" s="62" t="str">
        <f>IF(B29&lt;&gt;"",COUNTIF(M$9:$M9803,F29),"")</f>
        <v/>
      </c>
      <c r="M29" s="62" t="str">
        <f t="shared" si="2"/>
        <v/>
      </c>
      <c r="N29" s="69" t="str">
        <f t="shared" si="3"/>
        <v/>
      </c>
      <c r="O29" s="69" t="str">
        <f>IF($N29="P",COUNTIF($N$9:$N$9781,"P")-'Rosa e Controlli'!$I$33,"0")</f>
        <v>0</v>
      </c>
      <c r="P29" s="69" t="str">
        <f>IF($N29="D",COUNTIF($N$9:$N$9781,"D")-'Rosa e Controlli'!$I$34,"0")</f>
        <v>0</v>
      </c>
      <c r="Q29" s="69" t="str">
        <f>IF($N29="C",COUNTIF($N$9:$N$9781,"C")-'Rosa e Controlli'!$I$35,"0")</f>
        <v>0</v>
      </c>
      <c r="R29" s="69" t="str">
        <f>IF($N29="A",COUNTIF($N$9:$N$9781,"A")-'Rosa e Controlli'!$I$36,"0")</f>
        <v>0</v>
      </c>
      <c r="S29" s="69">
        <f t="shared" si="4"/>
        <v>0</v>
      </c>
      <c r="T29" s="69" t="str">
        <f t="shared" si="5"/>
        <v/>
      </c>
      <c r="U29" s="69"/>
      <c r="V29" s="69"/>
      <c r="W29" s="69"/>
    </row>
    <row r="30" spans="1:26" x14ac:dyDescent="0.25">
      <c r="A30" s="61" t="str">
        <f t="shared" si="0"/>
        <v/>
      </c>
      <c r="B30" s="77"/>
      <c r="C30" s="81" t="s">
        <v>53</v>
      </c>
      <c r="D30" s="81">
        <v>121</v>
      </c>
      <c r="E30" s="81" t="s">
        <v>247</v>
      </c>
      <c r="F30" s="81" t="s">
        <v>248</v>
      </c>
      <c r="G30" s="81">
        <v>1</v>
      </c>
      <c r="H30" s="61" t="str">
        <f t="shared" si="1"/>
        <v/>
      </c>
      <c r="I30" s="62" t="str">
        <f t="shared" si="6"/>
        <v/>
      </c>
      <c r="J30" s="62" t="str">
        <f>IF(B30&lt;&gt;"",COUNTIF(B$9:$B9804,B30),"")</f>
        <v/>
      </c>
      <c r="K30" s="62"/>
      <c r="L30" s="62" t="str">
        <f>IF(B30&lt;&gt;"",COUNTIF(M$9:$M9804,F30),"")</f>
        <v/>
      </c>
      <c r="M30" s="62" t="str">
        <f t="shared" si="2"/>
        <v/>
      </c>
      <c r="N30" s="69" t="str">
        <f t="shared" si="3"/>
        <v/>
      </c>
      <c r="O30" s="69" t="str">
        <f>IF($N30="P",COUNTIF($N$9:$N$9781,"P")-'Rosa e Controlli'!$I$33,"0")</f>
        <v>0</v>
      </c>
      <c r="P30" s="69" t="str">
        <f>IF($N30="D",COUNTIF($N$9:$N$9781,"D")-'Rosa e Controlli'!$I$34,"0")</f>
        <v>0</v>
      </c>
      <c r="Q30" s="69" t="str">
        <f>IF($N30="C",COUNTIF($N$9:$N$9781,"C")-'Rosa e Controlli'!$I$35,"0")</f>
        <v>0</v>
      </c>
      <c r="R30" s="69" t="str">
        <f>IF($N30="A",COUNTIF($N$9:$N$9781,"A")-'Rosa e Controlli'!$I$36,"0")</f>
        <v>0</v>
      </c>
      <c r="S30" s="69">
        <f t="shared" si="4"/>
        <v>0</v>
      </c>
      <c r="T30" s="69" t="str">
        <f t="shared" si="5"/>
        <v/>
      </c>
      <c r="U30" s="69"/>
      <c r="V30" s="69"/>
      <c r="W30" s="69"/>
    </row>
    <row r="31" spans="1:26" x14ac:dyDescent="0.25">
      <c r="A31" s="61" t="str">
        <f t="shared" si="0"/>
        <v/>
      </c>
      <c r="B31" s="77"/>
      <c r="C31" s="81" t="s">
        <v>53</v>
      </c>
      <c r="D31" s="81">
        <v>123</v>
      </c>
      <c r="E31" s="81" t="s">
        <v>72</v>
      </c>
      <c r="F31" s="81" t="s">
        <v>56</v>
      </c>
      <c r="G31" s="81">
        <v>19</v>
      </c>
      <c r="H31" s="61" t="str">
        <f t="shared" si="1"/>
        <v/>
      </c>
      <c r="I31" s="62" t="str">
        <f t="shared" si="6"/>
        <v/>
      </c>
      <c r="J31" s="62" t="str">
        <f>IF(B31&lt;&gt;"",COUNTIF(B$9:$B9805,B31),"")</f>
        <v/>
      </c>
      <c r="K31" s="62"/>
      <c r="L31" s="62" t="str">
        <f>IF(B31&lt;&gt;"",COUNTIF(M$9:$M9805,F31),"")</f>
        <v/>
      </c>
      <c r="M31" s="62" t="str">
        <f t="shared" si="2"/>
        <v/>
      </c>
      <c r="N31" s="69" t="str">
        <f t="shared" si="3"/>
        <v/>
      </c>
      <c r="O31" s="69" t="str">
        <f>IF($N31="P",COUNTIF($N$9:$N$9781,"P")-'Rosa e Controlli'!$I$33,"0")</f>
        <v>0</v>
      </c>
      <c r="P31" s="69" t="str">
        <f>IF($N31="D",COUNTIF($N$9:$N$9781,"D")-'Rosa e Controlli'!$I$34,"0")</f>
        <v>0</v>
      </c>
      <c r="Q31" s="69" t="str">
        <f>IF($N31="C",COUNTIF($N$9:$N$9781,"C")-'Rosa e Controlli'!$I$35,"0")</f>
        <v>0</v>
      </c>
      <c r="R31" s="69" t="str">
        <f>IF($N31="A",COUNTIF($N$9:$N$9781,"A")-'Rosa e Controlli'!$I$36,"0")</f>
        <v>0</v>
      </c>
      <c r="S31" s="69">
        <f t="shared" si="4"/>
        <v>0</v>
      </c>
      <c r="T31" s="69" t="str">
        <f t="shared" si="5"/>
        <v/>
      </c>
      <c r="U31" s="69"/>
      <c r="V31" s="69"/>
      <c r="W31" s="69"/>
    </row>
    <row r="32" spans="1:26" x14ac:dyDescent="0.25">
      <c r="A32" s="61" t="str">
        <f t="shared" si="0"/>
        <v/>
      </c>
      <c r="B32" s="77"/>
      <c r="C32" s="81" t="s">
        <v>53</v>
      </c>
      <c r="D32" s="81">
        <v>124</v>
      </c>
      <c r="E32" s="81" t="s">
        <v>73</v>
      </c>
      <c r="F32" s="81" t="s">
        <v>55</v>
      </c>
      <c r="G32" s="81">
        <v>19</v>
      </c>
      <c r="H32" s="61" t="str">
        <f t="shared" si="1"/>
        <v/>
      </c>
      <c r="I32" s="62" t="str">
        <f t="shared" si="6"/>
        <v/>
      </c>
      <c r="J32" s="62" t="str">
        <f>IF(B32&lt;&gt;"",COUNTIF(B$9:$B9806,B32),"")</f>
        <v/>
      </c>
      <c r="K32" s="62"/>
      <c r="L32" s="62" t="str">
        <f>IF(B32&lt;&gt;"",COUNTIF(M$9:$M9806,F32),"")</f>
        <v/>
      </c>
      <c r="M32" s="62" t="str">
        <f t="shared" si="2"/>
        <v/>
      </c>
      <c r="N32" s="69" t="str">
        <f t="shared" si="3"/>
        <v/>
      </c>
      <c r="O32" s="69" t="str">
        <f>IF($N32="P",COUNTIF($N$9:$N$9781,"P")-'Rosa e Controlli'!$I$33,"0")</f>
        <v>0</v>
      </c>
      <c r="P32" s="69" t="str">
        <f>IF($N32="D",COUNTIF($N$9:$N$9781,"D")-'Rosa e Controlli'!$I$34,"0")</f>
        <v>0</v>
      </c>
      <c r="Q32" s="69" t="str">
        <f>IF($N32="C",COUNTIF($N$9:$N$9781,"C")-'Rosa e Controlli'!$I$35,"0")</f>
        <v>0</v>
      </c>
      <c r="R32" s="69" t="str">
        <f>IF($N32="A",COUNTIF($N$9:$N$9781,"A")-'Rosa e Controlli'!$I$36,"0")</f>
        <v>0</v>
      </c>
      <c r="S32" s="69">
        <f t="shared" si="4"/>
        <v>0</v>
      </c>
      <c r="T32" s="69" t="str">
        <f t="shared" si="5"/>
        <v/>
      </c>
      <c r="U32" s="69"/>
      <c r="V32" s="69"/>
      <c r="W32" s="69"/>
    </row>
    <row r="33" spans="1:23" x14ac:dyDescent="0.25">
      <c r="A33" s="61" t="str">
        <f t="shared" si="0"/>
        <v/>
      </c>
      <c r="B33" s="77"/>
      <c r="C33" s="81" t="s">
        <v>53</v>
      </c>
      <c r="D33" s="81">
        <v>125</v>
      </c>
      <c r="E33" s="81" t="s">
        <v>249</v>
      </c>
      <c r="F33" s="81" t="s">
        <v>250</v>
      </c>
      <c r="G33" s="81">
        <v>1</v>
      </c>
      <c r="H33" s="61" t="str">
        <f t="shared" si="1"/>
        <v/>
      </c>
      <c r="I33" s="62" t="str">
        <f t="shared" si="6"/>
        <v/>
      </c>
      <c r="J33" s="62" t="str">
        <f>IF(B33&lt;&gt;"",COUNTIF(B$9:$B9807,B33),"")</f>
        <v/>
      </c>
      <c r="K33" s="62"/>
      <c r="L33" s="62" t="str">
        <f>IF(B33&lt;&gt;"",COUNTIF(M$9:$M9807,F33),"")</f>
        <v/>
      </c>
      <c r="M33" s="62" t="str">
        <f t="shared" si="2"/>
        <v/>
      </c>
      <c r="N33" s="69" t="str">
        <f t="shared" si="3"/>
        <v/>
      </c>
      <c r="O33" s="69" t="str">
        <f>IF($N33="P",COUNTIF($N$9:$N$9781,"P")-'Rosa e Controlli'!$I$33,"0")</f>
        <v>0</v>
      </c>
      <c r="P33" s="69" t="str">
        <f>IF($N33="D",COUNTIF($N$9:$N$9781,"D")-'Rosa e Controlli'!$I$34,"0")</f>
        <v>0</v>
      </c>
      <c r="Q33" s="69" t="str">
        <f>IF($N33="C",COUNTIF($N$9:$N$9781,"C")-'Rosa e Controlli'!$I$35,"0")</f>
        <v>0</v>
      </c>
      <c r="R33" s="69" t="str">
        <f>IF($N33="A",COUNTIF($N$9:$N$9781,"A")-'Rosa e Controlli'!$I$36,"0")</f>
        <v>0</v>
      </c>
      <c r="S33" s="69">
        <f t="shared" si="4"/>
        <v>0</v>
      </c>
      <c r="T33" s="69" t="str">
        <f t="shared" si="5"/>
        <v/>
      </c>
      <c r="U33" s="69"/>
      <c r="V33" s="69"/>
      <c r="W33" s="69"/>
    </row>
    <row r="34" spans="1:23" x14ac:dyDescent="0.25">
      <c r="A34" s="61" t="str">
        <f t="shared" si="0"/>
        <v/>
      </c>
      <c r="B34" s="77"/>
      <c r="C34" s="81" t="s">
        <v>53</v>
      </c>
      <c r="D34" s="81">
        <v>126</v>
      </c>
      <c r="E34" s="81" t="s">
        <v>251</v>
      </c>
      <c r="F34" s="81" t="s">
        <v>252</v>
      </c>
      <c r="G34" s="81">
        <v>1</v>
      </c>
      <c r="H34" s="61" t="str">
        <f t="shared" si="1"/>
        <v/>
      </c>
      <c r="I34" s="62" t="str">
        <f t="shared" si="6"/>
        <v/>
      </c>
      <c r="J34" s="62" t="str">
        <f>IF(B34&lt;&gt;"",COUNTIF(B$9:$B9808,B34),"")</f>
        <v/>
      </c>
      <c r="K34" s="62"/>
      <c r="L34" s="62" t="str">
        <f>IF(B34&lt;&gt;"",COUNTIF(M$9:$M9808,F34),"")</f>
        <v/>
      </c>
      <c r="M34" s="62" t="str">
        <f t="shared" si="2"/>
        <v/>
      </c>
      <c r="N34" s="69" t="str">
        <f t="shared" si="3"/>
        <v/>
      </c>
      <c r="O34" s="69" t="str">
        <f>IF($N34="P",COUNTIF($N$9:$N$9781,"P")-'Rosa e Controlli'!$I$33,"0")</f>
        <v>0</v>
      </c>
      <c r="P34" s="69" t="str">
        <f>IF($N34="D",COUNTIF($N$9:$N$9781,"D")-'Rosa e Controlli'!$I$34,"0")</f>
        <v>0</v>
      </c>
      <c r="Q34" s="69" t="str">
        <f>IF($N34="C",COUNTIF($N$9:$N$9781,"C")-'Rosa e Controlli'!$I$35,"0")</f>
        <v>0</v>
      </c>
      <c r="R34" s="69" t="str">
        <f>IF($N34="A",COUNTIF($N$9:$N$9781,"A")-'Rosa e Controlli'!$I$36,"0")</f>
        <v>0</v>
      </c>
      <c r="S34" s="69">
        <f t="shared" si="4"/>
        <v>0</v>
      </c>
      <c r="T34" s="69" t="str">
        <f t="shared" si="5"/>
        <v/>
      </c>
      <c r="U34" s="69"/>
      <c r="V34" s="69"/>
      <c r="W34" s="69"/>
    </row>
    <row r="35" spans="1:23" x14ac:dyDescent="0.25">
      <c r="A35" s="61" t="str">
        <f t="shared" si="0"/>
        <v/>
      </c>
      <c r="B35" s="77"/>
      <c r="C35" s="81" t="s">
        <v>53</v>
      </c>
      <c r="D35" s="81">
        <v>127</v>
      </c>
      <c r="E35" s="81" t="s">
        <v>253</v>
      </c>
      <c r="F35" s="81" t="s">
        <v>225</v>
      </c>
      <c r="G35" s="81">
        <v>1</v>
      </c>
      <c r="H35" s="61" t="str">
        <f t="shared" si="1"/>
        <v/>
      </c>
      <c r="I35" s="62" t="str">
        <f t="shared" si="6"/>
        <v/>
      </c>
      <c r="J35" s="62" t="str">
        <f>IF(B35&lt;&gt;"",COUNTIF(B$9:$B9809,B35),"")</f>
        <v/>
      </c>
      <c r="K35" s="62"/>
      <c r="L35" s="62" t="str">
        <f>IF(B35&lt;&gt;"",COUNTIF(M$9:$M9809,F35),"")</f>
        <v/>
      </c>
      <c r="M35" s="62" t="str">
        <f t="shared" si="2"/>
        <v/>
      </c>
      <c r="N35" s="69" t="str">
        <f t="shared" si="3"/>
        <v/>
      </c>
      <c r="O35" s="69" t="str">
        <f>IF($N35="P",COUNTIF($N$9:$N$9781,"P")-'Rosa e Controlli'!$I$33,"0")</f>
        <v>0</v>
      </c>
      <c r="P35" s="69" t="str">
        <f>IF($N35="D",COUNTIF($N$9:$N$9781,"D")-'Rosa e Controlli'!$I$34,"0")</f>
        <v>0</v>
      </c>
      <c r="Q35" s="69" t="str">
        <f>IF($N35="C",COUNTIF($N$9:$N$9781,"C")-'Rosa e Controlli'!$I$35,"0")</f>
        <v>0</v>
      </c>
      <c r="R35" s="69" t="str">
        <f>IF($N35="A",COUNTIF($N$9:$N$9781,"A")-'Rosa e Controlli'!$I$36,"0")</f>
        <v>0</v>
      </c>
      <c r="S35" s="69">
        <f t="shared" si="4"/>
        <v>0</v>
      </c>
      <c r="T35" s="69" t="str">
        <f t="shared" si="5"/>
        <v/>
      </c>
      <c r="U35" s="69"/>
      <c r="V35" s="69"/>
      <c r="W35" s="69"/>
    </row>
    <row r="36" spans="1:23" x14ac:dyDescent="0.25">
      <c r="A36" s="61" t="str">
        <f t="shared" si="0"/>
        <v/>
      </c>
      <c r="B36" s="77"/>
      <c r="C36" s="81" t="s">
        <v>53</v>
      </c>
      <c r="D36" s="81">
        <v>128</v>
      </c>
      <c r="E36" s="81" t="s">
        <v>254</v>
      </c>
      <c r="F36" s="81" t="s">
        <v>255</v>
      </c>
      <c r="G36" s="81">
        <v>1</v>
      </c>
      <c r="H36" s="61" t="str">
        <f t="shared" si="1"/>
        <v/>
      </c>
      <c r="I36" s="62" t="str">
        <f t="shared" si="6"/>
        <v/>
      </c>
      <c r="J36" s="62" t="str">
        <f>IF(B36&lt;&gt;"",COUNTIF(B$9:$B9810,B36),"")</f>
        <v/>
      </c>
      <c r="K36" s="62"/>
      <c r="L36" s="62" t="str">
        <f>IF(B36&lt;&gt;"",COUNTIF(M$9:$M9810,F36),"")</f>
        <v/>
      </c>
      <c r="M36" s="62" t="str">
        <f t="shared" si="2"/>
        <v/>
      </c>
      <c r="N36" s="69" t="str">
        <f t="shared" si="3"/>
        <v/>
      </c>
      <c r="O36" s="69" t="str">
        <f>IF($N36="P",COUNTIF($N$9:$N$9781,"P")-'Rosa e Controlli'!$I$33,"0")</f>
        <v>0</v>
      </c>
      <c r="P36" s="69" t="str">
        <f>IF($N36="D",COUNTIF($N$9:$N$9781,"D")-'Rosa e Controlli'!$I$34,"0")</f>
        <v>0</v>
      </c>
      <c r="Q36" s="69" t="str">
        <f>IF($N36="C",COUNTIF($N$9:$N$9781,"C")-'Rosa e Controlli'!$I$35,"0")</f>
        <v>0</v>
      </c>
      <c r="R36" s="69" t="str">
        <f>IF($N36="A",COUNTIF($N$9:$N$9781,"A")-'Rosa e Controlli'!$I$36,"0")</f>
        <v>0</v>
      </c>
      <c r="S36" s="69">
        <f t="shared" si="4"/>
        <v>0</v>
      </c>
      <c r="T36" s="69" t="str">
        <f t="shared" si="5"/>
        <v/>
      </c>
      <c r="U36" s="69"/>
      <c r="V36" s="69"/>
      <c r="W36" s="69"/>
    </row>
    <row r="37" spans="1:23" x14ac:dyDescent="0.25">
      <c r="A37" s="61" t="str">
        <f t="shared" si="0"/>
        <v/>
      </c>
      <c r="B37" s="77"/>
      <c r="C37" s="81" t="s">
        <v>53</v>
      </c>
      <c r="D37" s="81">
        <v>129</v>
      </c>
      <c r="E37" s="81" t="s">
        <v>256</v>
      </c>
      <c r="F37" s="81" t="s">
        <v>255</v>
      </c>
      <c r="G37" s="81">
        <v>8</v>
      </c>
      <c r="H37" s="61" t="str">
        <f t="shared" si="1"/>
        <v/>
      </c>
      <c r="I37" s="62" t="str">
        <f t="shared" si="6"/>
        <v/>
      </c>
      <c r="J37" s="62" t="str">
        <f>IF(B37&lt;&gt;"",COUNTIF(B$9:$B9811,B37),"")</f>
        <v/>
      </c>
      <c r="K37" s="62"/>
      <c r="L37" s="62" t="str">
        <f>IF(B37&lt;&gt;"",COUNTIF(M$9:$M9811,F37),"")</f>
        <v/>
      </c>
      <c r="M37" s="62" t="str">
        <f t="shared" si="2"/>
        <v/>
      </c>
      <c r="N37" s="69" t="str">
        <f t="shared" si="3"/>
        <v/>
      </c>
      <c r="O37" s="69" t="str">
        <f>IF($N37="P",COUNTIF($N$9:$N$9781,"P")-'Rosa e Controlli'!$I$33,"0")</f>
        <v>0</v>
      </c>
      <c r="P37" s="69" t="str">
        <f>IF($N37="D",COUNTIF($N$9:$N$9781,"D")-'Rosa e Controlli'!$I$34,"0")</f>
        <v>0</v>
      </c>
      <c r="Q37" s="69" t="str">
        <f>IF($N37="C",COUNTIF($N$9:$N$9781,"C")-'Rosa e Controlli'!$I$35,"0")</f>
        <v>0</v>
      </c>
      <c r="R37" s="69" t="str">
        <f>IF($N37="A",COUNTIF($N$9:$N$9781,"A")-'Rosa e Controlli'!$I$36,"0")</f>
        <v>0</v>
      </c>
      <c r="S37" s="69">
        <f t="shared" si="4"/>
        <v>0</v>
      </c>
      <c r="T37" s="69" t="str">
        <f t="shared" si="5"/>
        <v/>
      </c>
      <c r="U37" s="69"/>
      <c r="V37" s="69"/>
      <c r="W37" s="69"/>
    </row>
    <row r="38" spans="1:23" x14ac:dyDescent="0.25">
      <c r="A38" s="61" t="str">
        <f t="shared" si="0"/>
        <v/>
      </c>
      <c r="B38" s="77"/>
      <c r="C38" s="81" t="s">
        <v>53</v>
      </c>
      <c r="D38" s="81">
        <v>130</v>
      </c>
      <c r="E38" s="81" t="s">
        <v>257</v>
      </c>
      <c r="F38" s="81" t="s">
        <v>220</v>
      </c>
      <c r="G38" s="81">
        <v>7</v>
      </c>
      <c r="H38" s="61" t="str">
        <f t="shared" si="1"/>
        <v/>
      </c>
      <c r="I38" s="62" t="str">
        <f t="shared" si="6"/>
        <v/>
      </c>
      <c r="J38" s="62" t="str">
        <f>IF(B38&lt;&gt;"",COUNTIF(B$9:$B9812,B38),"")</f>
        <v/>
      </c>
      <c r="K38" s="62"/>
      <c r="L38" s="62" t="str">
        <f>IF(B38&lt;&gt;"",COUNTIF(M$9:$M9812,F38),"")</f>
        <v/>
      </c>
      <c r="M38" s="62" t="str">
        <f t="shared" si="2"/>
        <v/>
      </c>
      <c r="N38" s="69" t="str">
        <f t="shared" si="3"/>
        <v/>
      </c>
      <c r="O38" s="69" t="str">
        <f>IF($N38="P",COUNTIF($N$9:$N$9781,"P")-'Rosa e Controlli'!$I$33,"0")</f>
        <v>0</v>
      </c>
      <c r="P38" s="69" t="str">
        <f>IF($N38="D",COUNTIF($N$9:$N$9781,"D")-'Rosa e Controlli'!$I$34,"0")</f>
        <v>0</v>
      </c>
      <c r="Q38" s="69" t="str">
        <f>IF($N38="C",COUNTIF($N$9:$N$9781,"C")-'Rosa e Controlli'!$I$35,"0")</f>
        <v>0</v>
      </c>
      <c r="R38" s="69" t="str">
        <f>IF($N38="A",COUNTIF($N$9:$N$9781,"A")-'Rosa e Controlli'!$I$36,"0")</f>
        <v>0</v>
      </c>
      <c r="S38" s="69">
        <f t="shared" si="4"/>
        <v>0</v>
      </c>
      <c r="T38" s="69" t="str">
        <f t="shared" si="5"/>
        <v/>
      </c>
      <c r="U38" s="69"/>
      <c r="V38" s="69"/>
      <c r="W38" s="69"/>
    </row>
    <row r="39" spans="1:23" x14ac:dyDescent="0.25">
      <c r="A39" s="61" t="str">
        <f t="shared" si="0"/>
        <v/>
      </c>
      <c r="B39" s="77"/>
      <c r="C39" s="81" t="s">
        <v>53</v>
      </c>
      <c r="D39" s="81">
        <v>131</v>
      </c>
      <c r="E39" s="81" t="s">
        <v>74</v>
      </c>
      <c r="F39" s="81" t="s">
        <v>69</v>
      </c>
      <c r="G39" s="81">
        <v>2</v>
      </c>
      <c r="H39" s="61" t="str">
        <f t="shared" si="1"/>
        <v/>
      </c>
      <c r="I39" s="62" t="str">
        <f t="shared" si="6"/>
        <v/>
      </c>
      <c r="J39" s="62" t="str">
        <f>IF(B39&lt;&gt;"",COUNTIF(B$9:$B9813,B39),"")</f>
        <v/>
      </c>
      <c r="K39" s="62"/>
      <c r="L39" s="62" t="str">
        <f>IF(B39&lt;&gt;"",COUNTIF(M$9:$M9813,F39),"")</f>
        <v/>
      </c>
      <c r="M39" s="62" t="str">
        <f t="shared" si="2"/>
        <v/>
      </c>
      <c r="N39" s="69" t="str">
        <f t="shared" si="3"/>
        <v/>
      </c>
      <c r="O39" s="69" t="str">
        <f>IF($N39="P",COUNTIF($N$9:$N$9781,"P")-'Rosa e Controlli'!$I$33,"0")</f>
        <v>0</v>
      </c>
      <c r="P39" s="69" t="str">
        <f>IF($N39="D",COUNTIF($N$9:$N$9781,"D")-'Rosa e Controlli'!$I$34,"0")</f>
        <v>0</v>
      </c>
      <c r="Q39" s="69" t="str">
        <f>IF($N39="C",COUNTIF($N$9:$N$9781,"C")-'Rosa e Controlli'!$I$35,"0")</f>
        <v>0</v>
      </c>
      <c r="R39" s="69" t="str">
        <f>IF($N39="A",COUNTIF($N$9:$N$9781,"A")-'Rosa e Controlli'!$I$36,"0")</f>
        <v>0</v>
      </c>
      <c r="S39" s="69">
        <f t="shared" si="4"/>
        <v>0</v>
      </c>
      <c r="T39" s="69" t="str">
        <f t="shared" si="5"/>
        <v/>
      </c>
      <c r="U39" s="69"/>
      <c r="V39" s="69"/>
      <c r="W39" s="69"/>
    </row>
    <row r="40" spans="1:23" x14ac:dyDescent="0.25">
      <c r="A40" s="61" t="str">
        <f t="shared" si="0"/>
        <v/>
      </c>
      <c r="B40" s="77"/>
      <c r="C40" s="81" t="s">
        <v>53</v>
      </c>
      <c r="D40" s="81">
        <v>132</v>
      </c>
      <c r="E40" s="81" t="s">
        <v>258</v>
      </c>
      <c r="F40" s="81" t="s">
        <v>238</v>
      </c>
      <c r="G40" s="81">
        <v>9</v>
      </c>
      <c r="H40" s="61" t="str">
        <f t="shared" si="1"/>
        <v/>
      </c>
      <c r="I40" s="62" t="str">
        <f t="shared" si="6"/>
        <v/>
      </c>
      <c r="J40" s="62" t="str">
        <f>IF(B40&lt;&gt;"",COUNTIF(B$9:$B9814,B40),"")</f>
        <v/>
      </c>
      <c r="K40" s="62"/>
      <c r="L40" s="62" t="str">
        <f>IF(B40&lt;&gt;"",COUNTIF(M$9:$M9814,F40),"")</f>
        <v/>
      </c>
      <c r="M40" s="62" t="str">
        <f t="shared" si="2"/>
        <v/>
      </c>
      <c r="N40" s="69" t="str">
        <f t="shared" si="3"/>
        <v/>
      </c>
      <c r="O40" s="69" t="str">
        <f>IF($N40="P",COUNTIF($N$9:$N$9781,"P")-'Rosa e Controlli'!$I$33,"0")</f>
        <v>0</v>
      </c>
      <c r="P40" s="69" t="str">
        <f>IF($N40="D",COUNTIF($N$9:$N$9781,"D")-'Rosa e Controlli'!$I$34,"0")</f>
        <v>0</v>
      </c>
      <c r="Q40" s="69" t="str">
        <f>IF($N40="C",COUNTIF($N$9:$N$9781,"C")-'Rosa e Controlli'!$I$35,"0")</f>
        <v>0</v>
      </c>
      <c r="R40" s="69" t="str">
        <f>IF($N40="A",COUNTIF($N$9:$N$9781,"A")-'Rosa e Controlli'!$I$36,"0")</f>
        <v>0</v>
      </c>
      <c r="S40" s="69">
        <f t="shared" si="4"/>
        <v>0</v>
      </c>
      <c r="T40" s="69" t="str">
        <f t="shared" si="5"/>
        <v/>
      </c>
      <c r="U40" s="69"/>
      <c r="V40" s="69"/>
      <c r="W40" s="69"/>
    </row>
    <row r="41" spans="1:23" x14ac:dyDescent="0.25">
      <c r="A41" s="61" t="str">
        <f t="shared" si="0"/>
        <v/>
      </c>
      <c r="B41" s="77"/>
      <c r="C41" s="81" t="s">
        <v>53</v>
      </c>
      <c r="D41" s="81">
        <v>133</v>
      </c>
      <c r="E41" s="81" t="s">
        <v>259</v>
      </c>
      <c r="F41" s="81" t="s">
        <v>250</v>
      </c>
      <c r="G41" s="81">
        <v>1</v>
      </c>
      <c r="H41" s="61" t="str">
        <f t="shared" si="1"/>
        <v/>
      </c>
      <c r="I41" s="62" t="str">
        <f t="shared" si="6"/>
        <v/>
      </c>
      <c r="J41" s="62" t="str">
        <f>IF(B41&lt;&gt;"",COUNTIF(B$9:$B9815,B41),"")</f>
        <v/>
      </c>
      <c r="K41" s="62"/>
      <c r="L41" s="62" t="str">
        <f>IF(B41&lt;&gt;"",COUNTIF(M$9:$M9815,F41),"")</f>
        <v/>
      </c>
      <c r="M41" s="62" t="str">
        <f t="shared" si="2"/>
        <v/>
      </c>
      <c r="N41" s="69" t="str">
        <f t="shared" si="3"/>
        <v/>
      </c>
      <c r="O41" s="69" t="str">
        <f>IF($N41="P",COUNTIF($N$9:$N$9781,"P")-'Rosa e Controlli'!$I$33,"0")</f>
        <v>0</v>
      </c>
      <c r="P41" s="69" t="str">
        <f>IF($N41="D",COUNTIF($N$9:$N$9781,"D")-'Rosa e Controlli'!$I$34,"0")</f>
        <v>0</v>
      </c>
      <c r="Q41" s="69" t="str">
        <f>IF($N41="C",COUNTIF($N$9:$N$9781,"C")-'Rosa e Controlli'!$I$35,"0")</f>
        <v>0</v>
      </c>
      <c r="R41" s="69" t="str">
        <f>IF($N41="A",COUNTIF($N$9:$N$9781,"A")-'Rosa e Controlli'!$I$36,"0")</f>
        <v>0</v>
      </c>
      <c r="S41" s="69">
        <f t="shared" si="4"/>
        <v>0</v>
      </c>
      <c r="T41" s="69" t="str">
        <f t="shared" si="5"/>
        <v/>
      </c>
      <c r="U41" s="69"/>
      <c r="V41" s="69"/>
      <c r="W41" s="69"/>
    </row>
    <row r="42" spans="1:23" x14ac:dyDescent="0.25">
      <c r="A42" s="61" t="str">
        <f t="shared" si="0"/>
        <v/>
      </c>
      <c r="B42" s="77"/>
      <c r="C42" s="81" t="s">
        <v>53</v>
      </c>
      <c r="D42" s="81">
        <v>134</v>
      </c>
      <c r="E42" s="81" t="s">
        <v>260</v>
      </c>
      <c r="F42" s="81" t="s">
        <v>228</v>
      </c>
      <c r="G42" s="81">
        <v>1</v>
      </c>
      <c r="H42" s="61" t="str">
        <f t="shared" si="1"/>
        <v/>
      </c>
      <c r="I42" s="62" t="str">
        <f t="shared" si="6"/>
        <v/>
      </c>
      <c r="J42" s="62" t="str">
        <f>IF(B42&lt;&gt;"",COUNTIF(B$9:$B9816,B42),"")</f>
        <v/>
      </c>
      <c r="K42" s="62"/>
      <c r="L42" s="62" t="str">
        <f>IF(B42&lt;&gt;"",COUNTIF(M$9:$M9816,F42),"")</f>
        <v/>
      </c>
      <c r="M42" s="62" t="str">
        <f t="shared" si="2"/>
        <v/>
      </c>
      <c r="N42" s="69" t="str">
        <f t="shared" si="3"/>
        <v/>
      </c>
      <c r="O42" s="69" t="str">
        <f>IF($N42="P",COUNTIF($N$9:$N$9781,"P")-'Rosa e Controlli'!$I$33,"0")</f>
        <v>0</v>
      </c>
      <c r="P42" s="69" t="str">
        <f>IF($N42="D",COUNTIF($N$9:$N$9781,"D")-'Rosa e Controlli'!$I$34,"0")</f>
        <v>0</v>
      </c>
      <c r="Q42" s="69" t="str">
        <f>IF($N42="C",COUNTIF($N$9:$N$9781,"C")-'Rosa e Controlli'!$I$35,"0")</f>
        <v>0</v>
      </c>
      <c r="R42" s="69" t="str">
        <f>IF($N42="A",COUNTIF($N$9:$N$9781,"A")-'Rosa e Controlli'!$I$36,"0")</f>
        <v>0</v>
      </c>
      <c r="S42" s="69">
        <f t="shared" si="4"/>
        <v>0</v>
      </c>
      <c r="T42" s="69" t="str">
        <f t="shared" si="5"/>
        <v/>
      </c>
      <c r="U42" s="69"/>
      <c r="V42" s="69"/>
      <c r="W42" s="69"/>
    </row>
    <row r="43" spans="1:23" x14ac:dyDescent="0.25">
      <c r="A43" s="61" t="str">
        <f t="shared" si="0"/>
        <v/>
      </c>
      <c r="B43" s="77"/>
      <c r="C43" s="81" t="s">
        <v>53</v>
      </c>
      <c r="D43" s="81">
        <v>135</v>
      </c>
      <c r="E43" s="81" t="s">
        <v>75</v>
      </c>
      <c r="F43" s="81" t="s">
        <v>76</v>
      </c>
      <c r="G43" s="81">
        <v>7</v>
      </c>
      <c r="H43" s="61" t="str">
        <f t="shared" si="1"/>
        <v/>
      </c>
      <c r="I43" s="62" t="str">
        <f t="shared" si="6"/>
        <v/>
      </c>
      <c r="J43" s="62" t="str">
        <f>IF(B43&lt;&gt;"",COUNTIF(B$9:$B9817,B43),"")</f>
        <v/>
      </c>
      <c r="K43" s="62"/>
      <c r="L43" s="62" t="str">
        <f>IF(B43&lt;&gt;"",COUNTIF(M$9:$M9817,F43),"")</f>
        <v/>
      </c>
      <c r="M43" s="62" t="str">
        <f t="shared" si="2"/>
        <v/>
      </c>
      <c r="N43" s="69" t="str">
        <f t="shared" si="3"/>
        <v/>
      </c>
      <c r="O43" s="69" t="str">
        <f>IF($N43="P",COUNTIF($N$9:$N$9781,"P")-'Rosa e Controlli'!$I$33,"0")</f>
        <v>0</v>
      </c>
      <c r="P43" s="69" t="str">
        <f>IF($N43="D",COUNTIF($N$9:$N$9781,"D")-'Rosa e Controlli'!$I$34,"0")</f>
        <v>0</v>
      </c>
      <c r="Q43" s="69" t="str">
        <f>IF($N43="C",COUNTIF($N$9:$N$9781,"C")-'Rosa e Controlli'!$I$35,"0")</f>
        <v>0</v>
      </c>
      <c r="R43" s="69" t="str">
        <f>IF($N43="A",COUNTIF($N$9:$N$9781,"A")-'Rosa e Controlli'!$I$36,"0")</f>
        <v>0</v>
      </c>
      <c r="S43" s="69">
        <f t="shared" si="4"/>
        <v>0</v>
      </c>
      <c r="T43" s="69" t="str">
        <f t="shared" si="5"/>
        <v/>
      </c>
      <c r="U43" s="69"/>
      <c r="V43" s="69"/>
      <c r="W43" s="69"/>
    </row>
    <row r="44" spans="1:23" x14ac:dyDescent="0.25">
      <c r="A44" s="61" t="str">
        <f t="shared" si="0"/>
        <v/>
      </c>
      <c r="B44" s="77"/>
      <c r="C44" s="81" t="s">
        <v>53</v>
      </c>
      <c r="D44" s="81">
        <v>136</v>
      </c>
      <c r="E44" s="81" t="s">
        <v>261</v>
      </c>
      <c r="F44" s="81" t="s">
        <v>262</v>
      </c>
      <c r="G44" s="81">
        <v>1</v>
      </c>
      <c r="H44" s="61" t="str">
        <f t="shared" si="1"/>
        <v/>
      </c>
      <c r="I44" s="62" t="str">
        <f t="shared" si="6"/>
        <v/>
      </c>
      <c r="J44" s="62" t="str">
        <f>IF(B44&lt;&gt;"",COUNTIF(B$9:$B9818,B44),"")</f>
        <v/>
      </c>
      <c r="K44" s="62"/>
      <c r="L44" s="62" t="str">
        <f>IF(B44&lt;&gt;"",COUNTIF(M$9:$M9818,F44),"")</f>
        <v/>
      </c>
      <c r="M44" s="62" t="str">
        <f t="shared" si="2"/>
        <v/>
      </c>
      <c r="N44" s="69" t="str">
        <f t="shared" si="3"/>
        <v/>
      </c>
      <c r="O44" s="69" t="str">
        <f>IF($N44="P",COUNTIF($N$9:$N$9781,"P")-'Rosa e Controlli'!$I$33,"0")</f>
        <v>0</v>
      </c>
      <c r="P44" s="69" t="str">
        <f>IF($N44="D",COUNTIF($N$9:$N$9781,"D")-'Rosa e Controlli'!$I$34,"0")</f>
        <v>0</v>
      </c>
      <c r="Q44" s="69" t="str">
        <f>IF($N44="C",COUNTIF($N$9:$N$9781,"C")-'Rosa e Controlli'!$I$35,"0")</f>
        <v>0</v>
      </c>
      <c r="R44" s="69" t="str">
        <f>IF($N44="A",COUNTIF($N$9:$N$9781,"A")-'Rosa e Controlli'!$I$36,"0")</f>
        <v>0</v>
      </c>
      <c r="S44" s="69">
        <f t="shared" si="4"/>
        <v>0</v>
      </c>
      <c r="T44" s="69" t="str">
        <f t="shared" si="5"/>
        <v/>
      </c>
      <c r="U44" s="69"/>
      <c r="V44" s="69"/>
      <c r="W44" s="69"/>
    </row>
    <row r="45" spans="1:23" x14ac:dyDescent="0.25">
      <c r="A45" s="61" t="str">
        <f t="shared" si="0"/>
        <v/>
      </c>
      <c r="B45" s="77"/>
      <c r="C45" s="81" t="s">
        <v>53</v>
      </c>
      <c r="D45" s="81">
        <v>137</v>
      </c>
      <c r="E45" s="81" t="s">
        <v>263</v>
      </c>
      <c r="F45" s="81" t="s">
        <v>71</v>
      </c>
      <c r="G45" s="81">
        <v>1</v>
      </c>
      <c r="H45" s="61" t="str">
        <f t="shared" si="1"/>
        <v/>
      </c>
      <c r="I45" s="62" t="str">
        <f t="shared" si="6"/>
        <v/>
      </c>
      <c r="J45" s="62" t="str">
        <f>IF(B45&lt;&gt;"",COUNTIF(B$9:$B9819,B45),"")</f>
        <v/>
      </c>
      <c r="K45" s="62"/>
      <c r="L45" s="62" t="str">
        <f>IF(B45&lt;&gt;"",COUNTIF(M$9:$M9819,F45),"")</f>
        <v/>
      </c>
      <c r="M45" s="62" t="str">
        <f t="shared" si="2"/>
        <v/>
      </c>
      <c r="N45" s="69" t="str">
        <f t="shared" si="3"/>
        <v/>
      </c>
      <c r="O45" s="69" t="str">
        <f>IF($N45="P",COUNTIF($N$9:$N$9781,"P")-'Rosa e Controlli'!$I$33,"0")</f>
        <v>0</v>
      </c>
      <c r="P45" s="69" t="str">
        <f>IF($N45="D",COUNTIF($N$9:$N$9781,"D")-'Rosa e Controlli'!$I$34,"0")</f>
        <v>0</v>
      </c>
      <c r="Q45" s="69" t="str">
        <f>IF($N45="C",COUNTIF($N$9:$N$9781,"C")-'Rosa e Controlli'!$I$35,"0")</f>
        <v>0</v>
      </c>
      <c r="R45" s="69" t="str">
        <f>IF($N45="A",COUNTIF($N$9:$N$9781,"A")-'Rosa e Controlli'!$I$36,"0")</f>
        <v>0</v>
      </c>
      <c r="S45" s="69">
        <f t="shared" si="4"/>
        <v>0</v>
      </c>
      <c r="T45" s="69" t="str">
        <f t="shared" si="5"/>
        <v/>
      </c>
      <c r="U45" s="69"/>
      <c r="V45" s="69"/>
      <c r="W45" s="69"/>
    </row>
    <row r="46" spans="1:23" x14ac:dyDescent="0.25">
      <c r="A46" s="61" t="str">
        <f t="shared" si="0"/>
        <v/>
      </c>
      <c r="B46" s="77"/>
      <c r="C46" s="81" t="s">
        <v>53</v>
      </c>
      <c r="D46" s="81">
        <v>138</v>
      </c>
      <c r="E46" s="81" t="s">
        <v>264</v>
      </c>
      <c r="F46" s="81" t="s">
        <v>265</v>
      </c>
      <c r="G46" s="81">
        <v>1</v>
      </c>
      <c r="H46" s="61" t="str">
        <f t="shared" si="1"/>
        <v/>
      </c>
      <c r="I46" s="62" t="str">
        <f t="shared" si="6"/>
        <v/>
      </c>
      <c r="J46" s="62" t="str">
        <f>IF(B46&lt;&gt;"",COUNTIF(B$9:$B9820,B46),"")</f>
        <v/>
      </c>
      <c r="K46" s="62"/>
      <c r="L46" s="62" t="str">
        <f>IF(B46&lt;&gt;"",COUNTIF(M$9:$M9820,F46),"")</f>
        <v/>
      </c>
      <c r="M46" s="62" t="str">
        <f t="shared" si="2"/>
        <v/>
      </c>
      <c r="N46" s="69" t="str">
        <f t="shared" si="3"/>
        <v/>
      </c>
      <c r="O46" s="69" t="str">
        <f>IF($N46="P",COUNTIF($N$9:$N$9781,"P")-'Rosa e Controlli'!$I$33,"0")</f>
        <v>0</v>
      </c>
      <c r="P46" s="69" t="str">
        <f>IF($N46="D",COUNTIF($N$9:$N$9781,"D")-'Rosa e Controlli'!$I$34,"0")</f>
        <v>0</v>
      </c>
      <c r="Q46" s="69" t="str">
        <f>IF($N46="C",COUNTIF($N$9:$N$9781,"C")-'Rosa e Controlli'!$I$35,"0")</f>
        <v>0</v>
      </c>
      <c r="R46" s="69" t="str">
        <f>IF($N46="A",COUNTIF($N$9:$N$9781,"A")-'Rosa e Controlli'!$I$36,"0")</f>
        <v>0</v>
      </c>
      <c r="S46" s="69">
        <f t="shared" si="4"/>
        <v>0</v>
      </c>
      <c r="T46" s="69" t="str">
        <f t="shared" si="5"/>
        <v/>
      </c>
      <c r="U46" s="69"/>
      <c r="V46" s="69"/>
      <c r="W46" s="69"/>
    </row>
    <row r="47" spans="1:23" x14ac:dyDescent="0.25">
      <c r="A47" s="61" t="str">
        <f t="shared" si="0"/>
        <v/>
      </c>
      <c r="B47" s="77"/>
      <c r="C47" s="81" t="s">
        <v>53</v>
      </c>
      <c r="D47" s="81">
        <v>139</v>
      </c>
      <c r="E47" s="81" t="s">
        <v>77</v>
      </c>
      <c r="F47" s="81" t="s">
        <v>62</v>
      </c>
      <c r="G47" s="81">
        <v>1</v>
      </c>
      <c r="H47" s="61" t="str">
        <f t="shared" si="1"/>
        <v/>
      </c>
      <c r="I47" s="62" t="str">
        <f t="shared" si="6"/>
        <v/>
      </c>
      <c r="J47" s="62" t="str">
        <f>IF(B47&lt;&gt;"",COUNTIF(B$9:$B9821,B47),"")</f>
        <v/>
      </c>
      <c r="K47" s="62"/>
      <c r="L47" s="62" t="str">
        <f>IF(B47&lt;&gt;"",COUNTIF(M$9:$M9821,F47),"")</f>
        <v/>
      </c>
      <c r="M47" s="62" t="str">
        <f t="shared" si="2"/>
        <v/>
      </c>
      <c r="N47" s="69" t="str">
        <f t="shared" si="3"/>
        <v/>
      </c>
      <c r="O47" s="69" t="str">
        <f>IF($N47="P",COUNTIF($N$9:$N$9781,"P")-'Rosa e Controlli'!$I$33,"0")</f>
        <v>0</v>
      </c>
      <c r="P47" s="69" t="str">
        <f>IF($N47="D",COUNTIF($N$9:$N$9781,"D")-'Rosa e Controlli'!$I$34,"0")</f>
        <v>0</v>
      </c>
      <c r="Q47" s="69" t="str">
        <f>IF($N47="C",COUNTIF($N$9:$N$9781,"C")-'Rosa e Controlli'!$I$35,"0")</f>
        <v>0</v>
      </c>
      <c r="R47" s="69" t="str">
        <f>IF($N47="A",COUNTIF($N$9:$N$9781,"A")-'Rosa e Controlli'!$I$36,"0")</f>
        <v>0</v>
      </c>
      <c r="S47" s="69">
        <f t="shared" si="4"/>
        <v>0</v>
      </c>
      <c r="T47" s="69" t="str">
        <f t="shared" si="5"/>
        <v/>
      </c>
      <c r="U47" s="69"/>
      <c r="V47" s="69"/>
      <c r="W47" s="69"/>
    </row>
    <row r="48" spans="1:23" x14ac:dyDescent="0.25">
      <c r="A48" s="61" t="str">
        <f t="shared" si="0"/>
        <v/>
      </c>
      <c r="B48" s="77"/>
      <c r="C48" s="81" t="s">
        <v>53</v>
      </c>
      <c r="D48" s="81">
        <v>140</v>
      </c>
      <c r="E48" s="81" t="s">
        <v>266</v>
      </c>
      <c r="F48" s="81" t="s">
        <v>262</v>
      </c>
      <c r="G48" s="81">
        <v>6</v>
      </c>
      <c r="H48" s="61" t="str">
        <f t="shared" si="1"/>
        <v/>
      </c>
      <c r="I48" s="62" t="str">
        <f t="shared" si="6"/>
        <v/>
      </c>
      <c r="J48" s="62" t="str">
        <f>IF(B48&lt;&gt;"",COUNTIF(B$9:$B9822,B48),"")</f>
        <v/>
      </c>
      <c r="K48" s="62"/>
      <c r="L48" s="62" t="str">
        <f>IF(B48&lt;&gt;"",COUNTIF(M$9:$M9822,F48),"")</f>
        <v/>
      </c>
      <c r="M48" s="62" t="str">
        <f t="shared" si="2"/>
        <v/>
      </c>
      <c r="N48" s="69" t="str">
        <f t="shared" si="3"/>
        <v/>
      </c>
      <c r="O48" s="69" t="str">
        <f>IF($N48="P",COUNTIF($N$9:$N$9781,"P")-'Rosa e Controlli'!$I$33,"0")</f>
        <v>0</v>
      </c>
      <c r="P48" s="69" t="str">
        <f>IF($N48="D",COUNTIF($N$9:$N$9781,"D")-'Rosa e Controlli'!$I$34,"0")</f>
        <v>0</v>
      </c>
      <c r="Q48" s="69" t="str">
        <f>IF($N48="C",COUNTIF($N$9:$N$9781,"C")-'Rosa e Controlli'!$I$35,"0")</f>
        <v>0</v>
      </c>
      <c r="R48" s="69" t="str">
        <f>IF($N48="A",COUNTIF($N$9:$N$9781,"A")-'Rosa e Controlli'!$I$36,"0")</f>
        <v>0</v>
      </c>
      <c r="S48" s="69">
        <f t="shared" si="4"/>
        <v>0</v>
      </c>
      <c r="T48" s="69" t="str">
        <f t="shared" si="5"/>
        <v/>
      </c>
      <c r="U48" s="69"/>
      <c r="V48" s="69"/>
      <c r="W48" s="69"/>
    </row>
    <row r="49" spans="1:23" x14ac:dyDescent="0.25">
      <c r="A49" s="61" t="str">
        <f t="shared" si="0"/>
        <v/>
      </c>
      <c r="B49" s="77"/>
      <c r="C49" s="81" t="s">
        <v>53</v>
      </c>
      <c r="D49" s="81">
        <v>141</v>
      </c>
      <c r="E49" s="81" t="s">
        <v>267</v>
      </c>
      <c r="F49" s="81" t="s">
        <v>246</v>
      </c>
      <c r="G49" s="81">
        <v>6</v>
      </c>
      <c r="H49" s="61" t="str">
        <f t="shared" si="1"/>
        <v/>
      </c>
      <c r="I49" s="62" t="str">
        <f t="shared" si="6"/>
        <v/>
      </c>
      <c r="J49" s="62" t="str">
        <f>IF(B49&lt;&gt;"",COUNTIF(B$9:$B9823,B49),"")</f>
        <v/>
      </c>
      <c r="K49" s="62"/>
      <c r="L49" s="62" t="str">
        <f>IF(B49&lt;&gt;"",COUNTIF(M$9:$M9823,F49),"")</f>
        <v/>
      </c>
      <c r="M49" s="62" t="str">
        <f t="shared" si="2"/>
        <v/>
      </c>
      <c r="N49" s="69" t="str">
        <f t="shared" si="3"/>
        <v/>
      </c>
      <c r="O49" s="69" t="str">
        <f>IF($N49="P",COUNTIF($N$9:$N$9781,"P")-'Rosa e Controlli'!$I$33,"0")</f>
        <v>0</v>
      </c>
      <c r="P49" s="69" t="str">
        <f>IF($N49="D",COUNTIF($N$9:$N$9781,"D")-'Rosa e Controlli'!$I$34,"0")</f>
        <v>0</v>
      </c>
      <c r="Q49" s="69" t="str">
        <f>IF($N49="C",COUNTIF($N$9:$N$9781,"C")-'Rosa e Controlli'!$I$35,"0")</f>
        <v>0</v>
      </c>
      <c r="R49" s="69" t="str">
        <f>IF($N49="A",COUNTIF($N$9:$N$9781,"A")-'Rosa e Controlli'!$I$36,"0")</f>
        <v>0</v>
      </c>
      <c r="S49" s="69">
        <f t="shared" si="4"/>
        <v>0</v>
      </c>
      <c r="T49" s="69" t="str">
        <f t="shared" si="5"/>
        <v/>
      </c>
      <c r="U49" s="69"/>
      <c r="V49" s="69"/>
      <c r="W49" s="69"/>
    </row>
    <row r="50" spans="1:23" x14ac:dyDescent="0.25">
      <c r="A50" s="61" t="str">
        <f t="shared" si="0"/>
        <v/>
      </c>
      <c r="B50" s="77"/>
      <c r="C50" s="81" t="s">
        <v>53</v>
      </c>
      <c r="D50" s="81">
        <v>142</v>
      </c>
      <c r="E50" s="81" t="s">
        <v>268</v>
      </c>
      <c r="F50" s="81" t="s">
        <v>246</v>
      </c>
      <c r="G50" s="81">
        <v>1</v>
      </c>
      <c r="H50" s="61" t="str">
        <f t="shared" si="1"/>
        <v/>
      </c>
      <c r="I50" s="62" t="str">
        <f t="shared" si="6"/>
        <v/>
      </c>
      <c r="J50" s="62" t="str">
        <f>IF(B50&lt;&gt;"",COUNTIF(B$9:$B9824,B50),"")</f>
        <v/>
      </c>
      <c r="K50" s="62"/>
      <c r="L50" s="62" t="str">
        <f>IF(B50&lt;&gt;"",COUNTIF(M$9:$M9824,F50),"")</f>
        <v/>
      </c>
      <c r="M50" s="62" t="str">
        <f t="shared" si="2"/>
        <v/>
      </c>
      <c r="N50" s="69" t="str">
        <f t="shared" si="3"/>
        <v/>
      </c>
      <c r="O50" s="69" t="str">
        <f>IF($N50="P",COUNTIF($N$9:$N$9781,"P")-'Rosa e Controlli'!$I$33,"0")</f>
        <v>0</v>
      </c>
      <c r="P50" s="69" t="str">
        <f>IF($N50="D",COUNTIF($N$9:$N$9781,"D")-'Rosa e Controlli'!$I$34,"0")</f>
        <v>0</v>
      </c>
      <c r="Q50" s="69" t="str">
        <f>IF($N50="C",COUNTIF($N$9:$N$9781,"C")-'Rosa e Controlli'!$I$35,"0")</f>
        <v>0</v>
      </c>
      <c r="R50" s="69" t="str">
        <f>IF($N50="A",COUNTIF($N$9:$N$9781,"A")-'Rosa e Controlli'!$I$36,"0")</f>
        <v>0</v>
      </c>
      <c r="S50" s="69">
        <f t="shared" si="4"/>
        <v>0</v>
      </c>
      <c r="T50" s="69" t="str">
        <f t="shared" si="5"/>
        <v/>
      </c>
      <c r="U50" s="69"/>
      <c r="V50" s="69"/>
      <c r="W50" s="69"/>
    </row>
    <row r="51" spans="1:23" x14ac:dyDescent="0.25">
      <c r="A51" s="61" t="str">
        <f t="shared" si="0"/>
        <v/>
      </c>
      <c r="B51" s="77"/>
      <c r="C51" s="81" t="s">
        <v>53</v>
      </c>
      <c r="D51" s="81">
        <v>143</v>
      </c>
      <c r="E51" s="81" t="s">
        <v>78</v>
      </c>
      <c r="F51" s="81" t="s">
        <v>54</v>
      </c>
      <c r="G51" s="81">
        <v>1</v>
      </c>
      <c r="H51" s="61" t="str">
        <f t="shared" si="1"/>
        <v/>
      </c>
      <c r="I51" s="62" t="str">
        <f t="shared" si="6"/>
        <v/>
      </c>
      <c r="J51" s="62" t="str">
        <f>IF(B51&lt;&gt;"",COUNTIF(B$9:$B9825,B51),"")</f>
        <v/>
      </c>
      <c r="K51" s="62"/>
      <c r="L51" s="62" t="str">
        <f>IF(B51&lt;&gt;"",COUNTIF(M$9:$M9825,F51),"")</f>
        <v/>
      </c>
      <c r="M51" s="62" t="str">
        <f t="shared" si="2"/>
        <v/>
      </c>
      <c r="N51" s="69" t="str">
        <f t="shared" si="3"/>
        <v/>
      </c>
      <c r="O51" s="69" t="str">
        <f>IF($N51="P",COUNTIF($N$9:$N$9781,"P")-'Rosa e Controlli'!$I$33,"0")</f>
        <v>0</v>
      </c>
      <c r="P51" s="69" t="str">
        <f>IF($N51="D",COUNTIF($N$9:$N$9781,"D")-'Rosa e Controlli'!$I$34,"0")</f>
        <v>0</v>
      </c>
      <c r="Q51" s="69" t="str">
        <f>IF($N51="C",COUNTIF($N$9:$N$9781,"C")-'Rosa e Controlli'!$I$35,"0")</f>
        <v>0</v>
      </c>
      <c r="R51" s="69" t="str">
        <f>IF($N51="A",COUNTIF($N$9:$N$9781,"A")-'Rosa e Controlli'!$I$36,"0")</f>
        <v>0</v>
      </c>
      <c r="S51" s="69">
        <f t="shared" si="4"/>
        <v>0</v>
      </c>
      <c r="T51" s="69" t="str">
        <f t="shared" si="5"/>
        <v/>
      </c>
      <c r="U51" s="69"/>
      <c r="V51" s="69"/>
      <c r="W51" s="69"/>
    </row>
    <row r="52" spans="1:23" x14ac:dyDescent="0.25">
      <c r="A52" s="61" t="str">
        <f t="shared" si="0"/>
        <v/>
      </c>
      <c r="B52" s="77"/>
      <c r="C52" s="81" t="s">
        <v>53</v>
      </c>
      <c r="D52" s="81">
        <v>144</v>
      </c>
      <c r="E52" s="81" t="s">
        <v>269</v>
      </c>
      <c r="F52" s="81" t="s">
        <v>62</v>
      </c>
      <c r="G52" s="81">
        <v>1</v>
      </c>
      <c r="H52" s="61" t="str">
        <f t="shared" si="1"/>
        <v/>
      </c>
      <c r="I52" s="62" t="str">
        <f t="shared" si="6"/>
        <v/>
      </c>
      <c r="J52" s="62" t="str">
        <f>IF(B52&lt;&gt;"",COUNTIF(B$9:$B9826,B52),"")</f>
        <v/>
      </c>
      <c r="K52" s="62"/>
      <c r="L52" s="62" t="str">
        <f>IF(B52&lt;&gt;"",COUNTIF(M$9:$M9826,F52),"")</f>
        <v/>
      </c>
      <c r="M52" s="62" t="str">
        <f t="shared" si="2"/>
        <v/>
      </c>
      <c r="N52" s="69" t="str">
        <f t="shared" si="3"/>
        <v/>
      </c>
      <c r="O52" s="69" t="str">
        <f>IF($N52="P",COUNTIF($N$9:$N$9781,"P")-'Rosa e Controlli'!$I$33,"0")</f>
        <v>0</v>
      </c>
      <c r="P52" s="69" t="str">
        <f>IF($N52="D",COUNTIF($N$9:$N$9781,"D")-'Rosa e Controlli'!$I$34,"0")</f>
        <v>0</v>
      </c>
      <c r="Q52" s="69" t="str">
        <f>IF($N52="C",COUNTIF($N$9:$N$9781,"C")-'Rosa e Controlli'!$I$35,"0")</f>
        <v>0</v>
      </c>
      <c r="R52" s="69" t="str">
        <f>IF($N52="A",COUNTIF($N$9:$N$9781,"A")-'Rosa e Controlli'!$I$36,"0")</f>
        <v>0</v>
      </c>
      <c r="S52" s="69">
        <f t="shared" si="4"/>
        <v>0</v>
      </c>
      <c r="T52" s="69" t="str">
        <f t="shared" si="5"/>
        <v/>
      </c>
      <c r="U52" s="69"/>
      <c r="V52" s="69"/>
      <c r="W52" s="69"/>
    </row>
    <row r="53" spans="1:23" x14ac:dyDescent="0.25">
      <c r="A53" s="61" t="str">
        <f t="shared" si="0"/>
        <v/>
      </c>
      <c r="B53" s="77"/>
      <c r="C53" s="81" t="s">
        <v>53</v>
      </c>
      <c r="D53" s="81">
        <v>145</v>
      </c>
      <c r="E53" s="81" t="s">
        <v>79</v>
      </c>
      <c r="F53" s="81" t="s">
        <v>57</v>
      </c>
      <c r="G53" s="81">
        <v>18</v>
      </c>
      <c r="H53" s="61" t="str">
        <f t="shared" si="1"/>
        <v/>
      </c>
      <c r="I53" s="62" t="str">
        <f t="shared" si="6"/>
        <v/>
      </c>
      <c r="J53" s="62" t="str">
        <f>IF(B53&lt;&gt;"",COUNTIF(B$9:$B9827,B53),"")</f>
        <v/>
      </c>
      <c r="K53" s="62"/>
      <c r="L53" s="62" t="str">
        <f>IF(B53&lt;&gt;"",COUNTIF(M$9:$M9827,F53),"")</f>
        <v/>
      </c>
      <c r="M53" s="62" t="str">
        <f t="shared" si="2"/>
        <v/>
      </c>
      <c r="N53" s="69" t="str">
        <f t="shared" si="3"/>
        <v/>
      </c>
      <c r="O53" s="69" t="str">
        <f>IF($N53="P",COUNTIF($N$9:$N$9781,"P")-'Rosa e Controlli'!$I$33,"0")</f>
        <v>0</v>
      </c>
      <c r="P53" s="69" t="str">
        <f>IF($N53="D",COUNTIF($N$9:$N$9781,"D")-'Rosa e Controlli'!$I$34,"0")</f>
        <v>0</v>
      </c>
      <c r="Q53" s="69" t="str">
        <f>IF($N53="C",COUNTIF($N$9:$N$9781,"C")-'Rosa e Controlli'!$I$35,"0")</f>
        <v>0</v>
      </c>
      <c r="R53" s="69" t="str">
        <f>IF($N53="A",COUNTIF($N$9:$N$9781,"A")-'Rosa e Controlli'!$I$36,"0")</f>
        <v>0</v>
      </c>
      <c r="S53" s="69">
        <f t="shared" si="4"/>
        <v>0</v>
      </c>
      <c r="T53" s="69" t="str">
        <f t="shared" si="5"/>
        <v/>
      </c>
      <c r="U53" s="69"/>
      <c r="V53" s="69"/>
      <c r="W53" s="69"/>
    </row>
    <row r="54" spans="1:23" x14ac:dyDescent="0.25">
      <c r="A54" s="61" t="str">
        <f t="shared" si="0"/>
        <v/>
      </c>
      <c r="B54" s="77"/>
      <c r="C54" s="81" t="s">
        <v>53</v>
      </c>
      <c r="D54" s="81">
        <v>146</v>
      </c>
      <c r="E54" s="81" t="s">
        <v>80</v>
      </c>
      <c r="F54" s="81" t="s">
        <v>60</v>
      </c>
      <c r="G54" s="81">
        <v>1</v>
      </c>
      <c r="H54" s="61" t="str">
        <f t="shared" si="1"/>
        <v/>
      </c>
      <c r="I54" s="62" t="str">
        <f t="shared" si="6"/>
        <v/>
      </c>
      <c r="J54" s="62" t="str">
        <f>IF(B54&lt;&gt;"",COUNTIF(B$9:$B9828,B54),"")</f>
        <v/>
      </c>
      <c r="K54" s="62"/>
      <c r="L54" s="62" t="str">
        <f>IF(B54&lt;&gt;"",COUNTIF(M$9:$M9828,F54),"")</f>
        <v/>
      </c>
      <c r="M54" s="62" t="str">
        <f t="shared" si="2"/>
        <v/>
      </c>
      <c r="N54" s="69" t="str">
        <f t="shared" si="3"/>
        <v/>
      </c>
      <c r="O54" s="69" t="str">
        <f>IF($N54="P",COUNTIF($N$9:$N$9781,"P")-'Rosa e Controlli'!$I$33,"0")</f>
        <v>0</v>
      </c>
      <c r="P54" s="69" t="str">
        <f>IF($N54="D",COUNTIF($N$9:$N$9781,"D")-'Rosa e Controlli'!$I$34,"0")</f>
        <v>0</v>
      </c>
      <c r="Q54" s="69" t="str">
        <f>IF($N54="C",COUNTIF($N$9:$N$9781,"C")-'Rosa e Controlli'!$I$35,"0")</f>
        <v>0</v>
      </c>
      <c r="R54" s="69" t="str">
        <f>IF($N54="A",COUNTIF($N$9:$N$9781,"A")-'Rosa e Controlli'!$I$36,"0")</f>
        <v>0</v>
      </c>
      <c r="S54" s="69">
        <f t="shared" si="4"/>
        <v>0</v>
      </c>
      <c r="T54" s="69" t="str">
        <f t="shared" si="5"/>
        <v/>
      </c>
      <c r="U54" s="69"/>
      <c r="V54" s="69"/>
      <c r="W54" s="69"/>
    </row>
    <row r="55" spans="1:23" x14ac:dyDescent="0.25">
      <c r="A55" s="61" t="str">
        <f t="shared" si="0"/>
        <v/>
      </c>
      <c r="B55" s="77"/>
      <c r="C55" s="81" t="s">
        <v>53</v>
      </c>
      <c r="D55" s="81">
        <v>147</v>
      </c>
      <c r="E55" s="81" t="s">
        <v>270</v>
      </c>
      <c r="F55" s="81" t="s">
        <v>59</v>
      </c>
      <c r="G55" s="81">
        <v>1</v>
      </c>
      <c r="H55" s="61" t="str">
        <f t="shared" si="1"/>
        <v/>
      </c>
      <c r="I55" s="62" t="str">
        <f t="shared" si="6"/>
        <v/>
      </c>
      <c r="J55" s="62" t="str">
        <f>IF(B55&lt;&gt;"",COUNTIF(B$9:$B9829,B55),"")</f>
        <v/>
      </c>
      <c r="K55" s="62"/>
      <c r="L55" s="62" t="str">
        <f>IF(B55&lt;&gt;"",COUNTIF(M$9:$M9829,F55),"")</f>
        <v/>
      </c>
      <c r="M55" s="62" t="str">
        <f t="shared" si="2"/>
        <v/>
      </c>
      <c r="N55" s="69" t="str">
        <f t="shared" si="3"/>
        <v/>
      </c>
      <c r="O55" s="69" t="str">
        <f>IF($N55="P",COUNTIF($N$9:$N$9781,"P")-'Rosa e Controlli'!$I$33,"0")</f>
        <v>0</v>
      </c>
      <c r="P55" s="69" t="str">
        <f>IF($N55="D",COUNTIF($N$9:$N$9781,"D")-'Rosa e Controlli'!$I$34,"0")</f>
        <v>0</v>
      </c>
      <c r="Q55" s="69" t="str">
        <f>IF($N55="C",COUNTIF($N$9:$N$9781,"C")-'Rosa e Controlli'!$I$35,"0")</f>
        <v>0</v>
      </c>
      <c r="R55" s="69" t="str">
        <f>IF($N55="A",COUNTIF($N$9:$N$9781,"A")-'Rosa e Controlli'!$I$36,"0")</f>
        <v>0</v>
      </c>
      <c r="S55" s="69">
        <f t="shared" si="4"/>
        <v>0</v>
      </c>
      <c r="T55" s="69" t="str">
        <f t="shared" si="5"/>
        <v/>
      </c>
      <c r="U55" s="69"/>
      <c r="V55" s="69"/>
      <c r="W55" s="69"/>
    </row>
    <row r="56" spans="1:23" x14ac:dyDescent="0.25">
      <c r="A56" s="61" t="str">
        <f t="shared" si="0"/>
        <v/>
      </c>
      <c r="B56" s="77"/>
      <c r="C56" s="81" t="s">
        <v>53</v>
      </c>
      <c r="D56" s="81">
        <v>148</v>
      </c>
      <c r="E56" s="81" t="s">
        <v>81</v>
      </c>
      <c r="F56" s="81" t="s">
        <v>57</v>
      </c>
      <c r="G56" s="81">
        <v>1</v>
      </c>
      <c r="H56" s="61" t="str">
        <f t="shared" si="1"/>
        <v/>
      </c>
      <c r="I56" s="62" t="str">
        <f t="shared" si="6"/>
        <v/>
      </c>
      <c r="J56" s="62" t="str">
        <f>IF(B56&lt;&gt;"",COUNTIF(B$9:$B9830,B56),"")</f>
        <v/>
      </c>
      <c r="K56" s="62"/>
      <c r="L56" s="62" t="str">
        <f>IF(B56&lt;&gt;"",COUNTIF(M$9:$M9830,F56),"")</f>
        <v/>
      </c>
      <c r="M56" s="62" t="str">
        <f t="shared" si="2"/>
        <v/>
      </c>
      <c r="N56" s="69" t="str">
        <f t="shared" si="3"/>
        <v/>
      </c>
      <c r="O56" s="69" t="str">
        <f>IF($N56="P",COUNTIF($N$9:$N$9781,"P")-'Rosa e Controlli'!$I$33,"0")</f>
        <v>0</v>
      </c>
      <c r="P56" s="69" t="str">
        <f>IF($N56="D",COUNTIF($N$9:$N$9781,"D")-'Rosa e Controlli'!$I$34,"0")</f>
        <v>0</v>
      </c>
      <c r="Q56" s="69" t="str">
        <f>IF($N56="C",COUNTIF($N$9:$N$9781,"C")-'Rosa e Controlli'!$I$35,"0")</f>
        <v>0</v>
      </c>
      <c r="R56" s="69" t="str">
        <f>IF($N56="A",COUNTIF($N$9:$N$9781,"A")-'Rosa e Controlli'!$I$36,"0")</f>
        <v>0</v>
      </c>
      <c r="S56" s="69">
        <f t="shared" si="4"/>
        <v>0</v>
      </c>
      <c r="T56" s="69" t="str">
        <f t="shared" si="5"/>
        <v/>
      </c>
      <c r="U56" s="69"/>
      <c r="V56" s="69"/>
      <c r="W56" s="69"/>
    </row>
    <row r="57" spans="1:23" x14ac:dyDescent="0.25">
      <c r="A57" s="61" t="str">
        <f t="shared" si="0"/>
        <v/>
      </c>
      <c r="B57" s="77"/>
      <c r="C57" s="81" t="s">
        <v>53</v>
      </c>
      <c r="D57" s="81">
        <v>149</v>
      </c>
      <c r="E57" s="81" t="s">
        <v>271</v>
      </c>
      <c r="F57" s="81" t="s">
        <v>231</v>
      </c>
      <c r="G57" s="81">
        <v>5</v>
      </c>
      <c r="H57" s="61" t="str">
        <f t="shared" si="1"/>
        <v/>
      </c>
      <c r="I57" s="62" t="str">
        <f t="shared" si="6"/>
        <v/>
      </c>
      <c r="J57" s="62" t="str">
        <f>IF(B57&lt;&gt;"",COUNTIF(B$9:$B9831,B57),"")</f>
        <v/>
      </c>
      <c r="K57" s="62"/>
      <c r="L57" s="62" t="str">
        <f>IF(B57&lt;&gt;"",COUNTIF(M$9:$M9831,F57),"")</f>
        <v/>
      </c>
      <c r="M57" s="62" t="str">
        <f t="shared" si="2"/>
        <v/>
      </c>
      <c r="N57" s="69" t="str">
        <f t="shared" si="3"/>
        <v/>
      </c>
      <c r="O57" s="69" t="str">
        <f>IF($N57="P",COUNTIF($N$9:$N$9781,"P")-'Rosa e Controlli'!$I$33,"0")</f>
        <v>0</v>
      </c>
      <c r="P57" s="69" t="str">
        <f>IF($N57="D",COUNTIF($N$9:$N$9781,"D")-'Rosa e Controlli'!$I$34,"0")</f>
        <v>0</v>
      </c>
      <c r="Q57" s="69" t="str">
        <f>IF($N57="C",COUNTIF($N$9:$N$9781,"C")-'Rosa e Controlli'!$I$35,"0")</f>
        <v>0</v>
      </c>
      <c r="R57" s="69" t="str">
        <f>IF($N57="A",COUNTIF($N$9:$N$9781,"A")-'Rosa e Controlli'!$I$36,"0")</f>
        <v>0</v>
      </c>
      <c r="S57" s="69">
        <f t="shared" si="4"/>
        <v>0</v>
      </c>
      <c r="T57" s="69" t="str">
        <f t="shared" si="5"/>
        <v/>
      </c>
      <c r="U57" s="69"/>
      <c r="V57" s="69"/>
      <c r="W57" s="69"/>
    </row>
    <row r="58" spans="1:23" x14ac:dyDescent="0.25">
      <c r="A58" s="61" t="str">
        <f t="shared" si="0"/>
        <v/>
      </c>
      <c r="B58" s="77"/>
      <c r="C58" s="81" t="s">
        <v>53</v>
      </c>
      <c r="D58" s="81">
        <v>150</v>
      </c>
      <c r="E58" s="81" t="s">
        <v>272</v>
      </c>
      <c r="F58" s="81" t="s">
        <v>218</v>
      </c>
      <c r="G58" s="81">
        <v>1</v>
      </c>
      <c r="H58" s="61" t="str">
        <f t="shared" si="1"/>
        <v/>
      </c>
      <c r="I58" s="62" t="str">
        <f t="shared" si="6"/>
        <v/>
      </c>
      <c r="J58" s="62" t="str">
        <f>IF(B58&lt;&gt;"",COUNTIF(B$9:$B9832,B58),"")</f>
        <v/>
      </c>
      <c r="K58" s="62"/>
      <c r="L58" s="62" t="str">
        <f>IF(B58&lt;&gt;"",COUNTIF(M$9:$M9832,F58),"")</f>
        <v/>
      </c>
      <c r="M58" s="62" t="str">
        <f t="shared" si="2"/>
        <v/>
      </c>
      <c r="N58" s="69" t="str">
        <f t="shared" si="3"/>
        <v/>
      </c>
      <c r="O58" s="69" t="str">
        <f>IF($N58="P",COUNTIF($N$9:$N$9781,"P")-'Rosa e Controlli'!$I$33,"0")</f>
        <v>0</v>
      </c>
      <c r="P58" s="69" t="str">
        <f>IF($N58="D",COUNTIF($N$9:$N$9781,"D")-'Rosa e Controlli'!$I$34,"0")</f>
        <v>0</v>
      </c>
      <c r="Q58" s="69" t="str">
        <f>IF($N58="C",COUNTIF($N$9:$N$9781,"C")-'Rosa e Controlli'!$I$35,"0")</f>
        <v>0</v>
      </c>
      <c r="R58" s="69" t="str">
        <f>IF($N58="A",COUNTIF($N$9:$N$9781,"A")-'Rosa e Controlli'!$I$36,"0")</f>
        <v>0</v>
      </c>
      <c r="S58" s="69">
        <f t="shared" si="4"/>
        <v>0</v>
      </c>
      <c r="T58" s="69" t="str">
        <f t="shared" si="5"/>
        <v/>
      </c>
      <c r="U58" s="69"/>
      <c r="V58" s="69"/>
      <c r="W58" s="69"/>
    </row>
    <row r="59" spans="1:23" x14ac:dyDescent="0.25">
      <c r="A59" s="61" t="str">
        <f t="shared" si="0"/>
        <v/>
      </c>
      <c r="B59" s="77"/>
      <c r="C59" s="81" t="s">
        <v>53</v>
      </c>
      <c r="D59" s="81">
        <v>151</v>
      </c>
      <c r="E59" s="81" t="s">
        <v>82</v>
      </c>
      <c r="F59" s="81" t="s">
        <v>56</v>
      </c>
      <c r="G59" s="81">
        <v>1</v>
      </c>
      <c r="H59" s="61" t="str">
        <f t="shared" si="1"/>
        <v/>
      </c>
      <c r="I59" s="62" t="str">
        <f t="shared" si="6"/>
        <v/>
      </c>
      <c r="J59" s="62" t="str">
        <f>IF(B59&lt;&gt;"",COUNTIF(B$9:$B9833,B59),"")</f>
        <v/>
      </c>
      <c r="K59" s="62"/>
      <c r="L59" s="62" t="str">
        <f>IF(B59&lt;&gt;"",COUNTIF(M$9:$M9833,F59),"")</f>
        <v/>
      </c>
      <c r="M59" s="62" t="str">
        <f t="shared" si="2"/>
        <v/>
      </c>
      <c r="N59" s="69" t="str">
        <f t="shared" si="3"/>
        <v/>
      </c>
      <c r="O59" s="69" t="str">
        <f>IF($N59="P",COUNTIF($N$9:$N$9781,"P")-'Rosa e Controlli'!$I$33,"0")</f>
        <v>0</v>
      </c>
      <c r="P59" s="69" t="str">
        <f>IF($N59="D",COUNTIF($N$9:$N$9781,"D")-'Rosa e Controlli'!$I$34,"0")</f>
        <v>0</v>
      </c>
      <c r="Q59" s="69" t="str">
        <f>IF($N59="C",COUNTIF($N$9:$N$9781,"C")-'Rosa e Controlli'!$I$35,"0")</f>
        <v>0</v>
      </c>
      <c r="R59" s="69" t="str">
        <f>IF($N59="A",COUNTIF($N$9:$N$9781,"A")-'Rosa e Controlli'!$I$36,"0")</f>
        <v>0</v>
      </c>
      <c r="S59" s="69">
        <f t="shared" si="4"/>
        <v>0</v>
      </c>
      <c r="T59" s="69" t="str">
        <f t="shared" si="5"/>
        <v/>
      </c>
      <c r="U59" s="69"/>
      <c r="V59" s="69"/>
      <c r="W59" s="69"/>
    </row>
    <row r="60" spans="1:23" x14ac:dyDescent="0.25">
      <c r="A60" s="61" t="str">
        <f t="shared" si="0"/>
        <v/>
      </c>
      <c r="B60" s="77"/>
      <c r="C60" s="81" t="s">
        <v>53</v>
      </c>
      <c r="D60" s="81">
        <v>152</v>
      </c>
      <c r="E60" s="81" t="s">
        <v>273</v>
      </c>
      <c r="F60" s="81" t="s">
        <v>274</v>
      </c>
      <c r="G60" s="81">
        <v>1</v>
      </c>
      <c r="H60" s="61" t="str">
        <f t="shared" si="1"/>
        <v/>
      </c>
      <c r="I60" s="62" t="str">
        <f t="shared" si="6"/>
        <v/>
      </c>
      <c r="J60" s="62" t="str">
        <f>IF(B60&lt;&gt;"",COUNTIF(B$9:$B9834,B60),"")</f>
        <v/>
      </c>
      <c r="K60" s="62"/>
      <c r="L60" s="62" t="str">
        <f>IF(B60&lt;&gt;"",COUNTIF(M$9:$M9834,F60),"")</f>
        <v/>
      </c>
      <c r="M60" s="62" t="str">
        <f t="shared" si="2"/>
        <v/>
      </c>
      <c r="N60" s="69" t="str">
        <f t="shared" si="3"/>
        <v/>
      </c>
      <c r="O60" s="69" t="str">
        <f>IF($N60="P",COUNTIF($N$9:$N$9781,"P")-'Rosa e Controlli'!$I$33,"0")</f>
        <v>0</v>
      </c>
      <c r="P60" s="69" t="str">
        <f>IF($N60="D",COUNTIF($N$9:$N$9781,"D")-'Rosa e Controlli'!$I$34,"0")</f>
        <v>0</v>
      </c>
      <c r="Q60" s="69" t="str">
        <f>IF($N60="C",COUNTIF($N$9:$N$9781,"C")-'Rosa e Controlli'!$I$35,"0")</f>
        <v>0</v>
      </c>
      <c r="R60" s="69" t="str">
        <f>IF($N60="A",COUNTIF($N$9:$N$9781,"A")-'Rosa e Controlli'!$I$36,"0")</f>
        <v>0</v>
      </c>
      <c r="S60" s="69">
        <f t="shared" si="4"/>
        <v>0</v>
      </c>
      <c r="T60" s="69" t="str">
        <f t="shared" si="5"/>
        <v/>
      </c>
      <c r="U60" s="69"/>
      <c r="V60" s="69"/>
      <c r="W60" s="69"/>
    </row>
    <row r="61" spans="1:23" x14ac:dyDescent="0.25">
      <c r="A61" s="61" t="str">
        <f t="shared" si="0"/>
        <v/>
      </c>
      <c r="B61" s="77"/>
      <c r="C61" s="81" t="s">
        <v>53</v>
      </c>
      <c r="D61" s="81">
        <v>153</v>
      </c>
      <c r="E61" s="81" t="s">
        <v>275</v>
      </c>
      <c r="F61" s="81" t="s">
        <v>242</v>
      </c>
      <c r="G61" s="81">
        <v>14</v>
      </c>
      <c r="H61" s="61" t="str">
        <f t="shared" si="1"/>
        <v/>
      </c>
      <c r="I61" s="62" t="str">
        <f t="shared" si="6"/>
        <v/>
      </c>
      <c r="J61" s="62" t="str">
        <f>IF(B61&lt;&gt;"",COUNTIF(B$9:$B9835,B61),"")</f>
        <v/>
      </c>
      <c r="K61" s="62"/>
      <c r="L61" s="62" t="str">
        <f>IF(B61&lt;&gt;"",COUNTIF(M$9:$M9835,F61),"")</f>
        <v/>
      </c>
      <c r="M61" s="62" t="str">
        <f t="shared" si="2"/>
        <v/>
      </c>
      <c r="N61" s="69" t="str">
        <f t="shared" si="3"/>
        <v/>
      </c>
      <c r="O61" s="69" t="str">
        <f>IF($N61="P",COUNTIF($N$9:$N$9781,"P")-'Rosa e Controlli'!$I$33,"0")</f>
        <v>0</v>
      </c>
      <c r="P61" s="69" t="str">
        <f>IF($N61="D",COUNTIF($N$9:$N$9781,"D")-'Rosa e Controlli'!$I$34,"0")</f>
        <v>0</v>
      </c>
      <c r="Q61" s="69" t="str">
        <f>IF($N61="C",COUNTIF($N$9:$N$9781,"C")-'Rosa e Controlli'!$I$35,"0")</f>
        <v>0</v>
      </c>
      <c r="R61" s="69" t="str">
        <f>IF($N61="A",COUNTIF($N$9:$N$9781,"A")-'Rosa e Controlli'!$I$36,"0")</f>
        <v>0</v>
      </c>
      <c r="S61" s="69">
        <f t="shared" si="4"/>
        <v>0</v>
      </c>
      <c r="T61" s="69" t="str">
        <f t="shared" si="5"/>
        <v/>
      </c>
      <c r="U61" s="69"/>
      <c r="V61" s="69"/>
      <c r="W61" s="69"/>
    </row>
    <row r="62" spans="1:23" x14ac:dyDescent="0.25">
      <c r="A62" s="61" t="str">
        <f t="shared" si="0"/>
        <v/>
      </c>
      <c r="B62" s="77"/>
      <c r="C62" s="81" t="s">
        <v>53</v>
      </c>
      <c r="D62" s="81">
        <v>154</v>
      </c>
      <c r="E62" s="81" t="s">
        <v>276</v>
      </c>
      <c r="F62" s="81" t="s">
        <v>262</v>
      </c>
      <c r="G62" s="81">
        <v>1</v>
      </c>
      <c r="H62" s="61" t="str">
        <f t="shared" si="1"/>
        <v/>
      </c>
      <c r="I62" s="62" t="str">
        <f t="shared" si="6"/>
        <v/>
      </c>
      <c r="J62" s="62" t="str">
        <f>IF(B62&lt;&gt;"",COUNTIF(B$9:$B9836,B62),"")</f>
        <v/>
      </c>
      <c r="K62" s="62"/>
      <c r="L62" s="62" t="str">
        <f>IF(B62&lt;&gt;"",COUNTIF(M$9:$M9836,F62),"")</f>
        <v/>
      </c>
      <c r="M62" s="62" t="str">
        <f t="shared" si="2"/>
        <v/>
      </c>
      <c r="N62" s="69" t="str">
        <f t="shared" si="3"/>
        <v/>
      </c>
      <c r="O62" s="69" t="str">
        <f>IF($N62="P",COUNTIF($N$9:$N$9781,"P")-'Rosa e Controlli'!$I$33,"0")</f>
        <v>0</v>
      </c>
      <c r="P62" s="69" t="str">
        <f>IF($N62="D",COUNTIF($N$9:$N$9781,"D")-'Rosa e Controlli'!$I$34,"0")</f>
        <v>0</v>
      </c>
      <c r="Q62" s="69" t="str">
        <f>IF($N62="C",COUNTIF($N$9:$N$9781,"C")-'Rosa e Controlli'!$I$35,"0")</f>
        <v>0</v>
      </c>
      <c r="R62" s="69" t="str">
        <f>IF($N62="A",COUNTIF($N$9:$N$9781,"A")-'Rosa e Controlli'!$I$36,"0")</f>
        <v>0</v>
      </c>
      <c r="S62" s="69">
        <f t="shared" si="4"/>
        <v>0</v>
      </c>
      <c r="T62" s="69" t="str">
        <f t="shared" si="5"/>
        <v/>
      </c>
      <c r="U62" s="69"/>
      <c r="V62" s="69"/>
      <c r="W62" s="69"/>
    </row>
    <row r="63" spans="1:23" x14ac:dyDescent="0.25">
      <c r="A63" s="61" t="str">
        <f t="shared" si="0"/>
        <v/>
      </c>
      <c r="B63" s="77"/>
      <c r="C63" s="81" t="s">
        <v>53</v>
      </c>
      <c r="D63" s="81">
        <v>155</v>
      </c>
      <c r="E63" s="81" t="s">
        <v>277</v>
      </c>
      <c r="F63" s="81" t="s">
        <v>274</v>
      </c>
      <c r="G63" s="81">
        <v>6</v>
      </c>
      <c r="H63" s="61" t="str">
        <f t="shared" si="1"/>
        <v/>
      </c>
      <c r="I63" s="62" t="str">
        <f t="shared" si="6"/>
        <v/>
      </c>
      <c r="J63" s="62" t="str">
        <f>IF(B63&lt;&gt;"",COUNTIF(B$9:$B9837,B63),"")</f>
        <v/>
      </c>
      <c r="K63" s="62"/>
      <c r="L63" s="62" t="str">
        <f>IF(B63&lt;&gt;"",COUNTIF(M$9:$M9837,F63),"")</f>
        <v/>
      </c>
      <c r="M63" s="62" t="str">
        <f t="shared" si="2"/>
        <v/>
      </c>
      <c r="N63" s="69" t="str">
        <f t="shared" si="3"/>
        <v/>
      </c>
      <c r="O63" s="69" t="str">
        <f>IF($N63="P",COUNTIF($N$9:$N$9781,"P")-'Rosa e Controlli'!$I$33,"0")</f>
        <v>0</v>
      </c>
      <c r="P63" s="69" t="str">
        <f>IF($N63="D",COUNTIF($N$9:$N$9781,"D")-'Rosa e Controlli'!$I$34,"0")</f>
        <v>0</v>
      </c>
      <c r="Q63" s="69" t="str">
        <f>IF($N63="C",COUNTIF($N$9:$N$9781,"C")-'Rosa e Controlli'!$I$35,"0")</f>
        <v>0</v>
      </c>
      <c r="R63" s="69" t="str">
        <f>IF($N63="A",COUNTIF($N$9:$N$9781,"A")-'Rosa e Controlli'!$I$36,"0")</f>
        <v>0</v>
      </c>
      <c r="S63" s="69">
        <f t="shared" si="4"/>
        <v>0</v>
      </c>
      <c r="T63" s="69" t="str">
        <f t="shared" si="5"/>
        <v/>
      </c>
      <c r="U63" s="69"/>
      <c r="V63" s="69"/>
      <c r="W63" s="69"/>
    </row>
    <row r="64" spans="1:23" x14ac:dyDescent="0.25">
      <c r="A64" s="61" t="str">
        <f t="shared" si="0"/>
        <v/>
      </c>
      <c r="B64" s="77"/>
      <c r="C64" s="81" t="s">
        <v>53</v>
      </c>
      <c r="D64" s="81">
        <v>156</v>
      </c>
      <c r="E64" s="81" t="s">
        <v>278</v>
      </c>
      <c r="F64" s="81" t="s">
        <v>250</v>
      </c>
      <c r="G64" s="81">
        <v>8</v>
      </c>
      <c r="H64" s="61" t="str">
        <f t="shared" si="1"/>
        <v/>
      </c>
      <c r="I64" s="62" t="str">
        <f t="shared" si="6"/>
        <v/>
      </c>
      <c r="J64" s="62" t="str">
        <f>IF(B64&lt;&gt;"",COUNTIF(B$9:$B9838,B64),"")</f>
        <v/>
      </c>
      <c r="K64" s="62"/>
      <c r="L64" s="62" t="str">
        <f>IF(B64&lt;&gt;"",COUNTIF(M$9:$M9838,F64),"")</f>
        <v/>
      </c>
      <c r="M64" s="62" t="str">
        <f t="shared" si="2"/>
        <v/>
      </c>
      <c r="N64" s="69" t="str">
        <f t="shared" si="3"/>
        <v/>
      </c>
      <c r="O64" s="69" t="str">
        <f>IF($N64="P",COUNTIF($N$9:$N$9781,"P")-'Rosa e Controlli'!$I$33,"0")</f>
        <v>0</v>
      </c>
      <c r="P64" s="69" t="str">
        <f>IF($N64="D",COUNTIF($N$9:$N$9781,"D")-'Rosa e Controlli'!$I$34,"0")</f>
        <v>0</v>
      </c>
      <c r="Q64" s="69" t="str">
        <f>IF($N64="C",COUNTIF($N$9:$N$9781,"C")-'Rosa e Controlli'!$I$35,"0")</f>
        <v>0</v>
      </c>
      <c r="R64" s="69" t="str">
        <f>IF($N64="A",COUNTIF($N$9:$N$9781,"A")-'Rosa e Controlli'!$I$36,"0")</f>
        <v>0</v>
      </c>
      <c r="S64" s="69">
        <f t="shared" si="4"/>
        <v>0</v>
      </c>
      <c r="T64" s="69" t="str">
        <f t="shared" si="5"/>
        <v/>
      </c>
      <c r="U64" s="69"/>
      <c r="V64" s="69"/>
      <c r="W64" s="69"/>
    </row>
    <row r="65" spans="1:23" x14ac:dyDescent="0.25">
      <c r="A65" s="61" t="str">
        <f t="shared" si="0"/>
        <v/>
      </c>
      <c r="B65" s="77"/>
      <c r="C65" s="81" t="s">
        <v>53</v>
      </c>
      <c r="D65" s="81">
        <v>157</v>
      </c>
      <c r="E65" s="81" t="s">
        <v>83</v>
      </c>
      <c r="F65" s="81" t="s">
        <v>54</v>
      </c>
      <c r="G65" s="81">
        <v>2</v>
      </c>
      <c r="H65" s="61" t="str">
        <f t="shared" si="1"/>
        <v/>
      </c>
      <c r="I65" s="62" t="str">
        <f t="shared" si="6"/>
        <v/>
      </c>
      <c r="J65" s="62" t="str">
        <f>IF(B65&lt;&gt;"",COUNTIF(B$9:$B9839,B65),"")</f>
        <v/>
      </c>
      <c r="K65" s="62"/>
      <c r="L65" s="62" t="str">
        <f>IF(B65&lt;&gt;"",COUNTIF(M$9:$M9839,F65),"")</f>
        <v/>
      </c>
      <c r="M65" s="62" t="str">
        <f t="shared" si="2"/>
        <v/>
      </c>
      <c r="N65" s="69" t="str">
        <f t="shared" si="3"/>
        <v/>
      </c>
      <c r="O65" s="69" t="str">
        <f>IF($N65="P",COUNTIF($N$9:$N$9781,"P")-'Rosa e Controlli'!$I$33,"0")</f>
        <v>0</v>
      </c>
      <c r="P65" s="69" t="str">
        <f>IF($N65="D",COUNTIF($N$9:$N$9781,"D")-'Rosa e Controlli'!$I$34,"0")</f>
        <v>0</v>
      </c>
      <c r="Q65" s="69" t="str">
        <f>IF($N65="C",COUNTIF($N$9:$N$9781,"C")-'Rosa e Controlli'!$I$35,"0")</f>
        <v>0</v>
      </c>
      <c r="R65" s="69" t="str">
        <f>IF($N65="A",COUNTIF($N$9:$N$9781,"A")-'Rosa e Controlli'!$I$36,"0")</f>
        <v>0</v>
      </c>
      <c r="S65" s="69">
        <f t="shared" si="4"/>
        <v>0</v>
      </c>
      <c r="T65" s="69" t="str">
        <f t="shared" si="5"/>
        <v/>
      </c>
      <c r="U65" s="69"/>
      <c r="V65" s="69"/>
      <c r="W65" s="69"/>
    </row>
    <row r="66" spans="1:23" x14ac:dyDescent="0.25">
      <c r="A66" s="61" t="str">
        <f t="shared" si="0"/>
        <v/>
      </c>
      <c r="B66" s="77"/>
      <c r="C66" s="81" t="s">
        <v>53</v>
      </c>
      <c r="D66" s="81">
        <v>158</v>
      </c>
      <c r="E66" s="81" t="s">
        <v>279</v>
      </c>
      <c r="F66" s="81" t="s">
        <v>71</v>
      </c>
      <c r="G66" s="81">
        <v>1</v>
      </c>
      <c r="H66" s="61" t="str">
        <f t="shared" si="1"/>
        <v/>
      </c>
      <c r="I66" s="62" t="str">
        <f t="shared" si="6"/>
        <v/>
      </c>
      <c r="J66" s="62" t="str">
        <f>IF(B66&lt;&gt;"",COUNTIF(B$9:$B9840,B66),"")</f>
        <v/>
      </c>
      <c r="K66" s="62"/>
      <c r="L66" s="62" t="str">
        <f>IF(B66&lt;&gt;"",COUNTIF(M$9:$M9840,F66),"")</f>
        <v/>
      </c>
      <c r="M66" s="62" t="str">
        <f t="shared" si="2"/>
        <v/>
      </c>
      <c r="N66" s="69" t="str">
        <f t="shared" si="3"/>
        <v/>
      </c>
      <c r="O66" s="69" t="str">
        <f>IF($N66="P",COUNTIF($N$9:$N$9781,"P")-'Rosa e Controlli'!$I$33,"0")</f>
        <v>0</v>
      </c>
      <c r="P66" s="69" t="str">
        <f>IF($N66="D",COUNTIF($N$9:$N$9781,"D")-'Rosa e Controlli'!$I$34,"0")</f>
        <v>0</v>
      </c>
      <c r="Q66" s="69" t="str">
        <f>IF($N66="C",COUNTIF($N$9:$N$9781,"C")-'Rosa e Controlli'!$I$35,"0")</f>
        <v>0</v>
      </c>
      <c r="R66" s="69" t="str">
        <f>IF($N66="A",COUNTIF($N$9:$N$9781,"A")-'Rosa e Controlli'!$I$36,"0")</f>
        <v>0</v>
      </c>
      <c r="S66" s="69">
        <f t="shared" si="4"/>
        <v>0</v>
      </c>
      <c r="T66" s="69" t="str">
        <f t="shared" si="5"/>
        <v/>
      </c>
      <c r="U66" s="69"/>
      <c r="V66" s="69"/>
      <c r="W66" s="69"/>
    </row>
    <row r="67" spans="1:23" x14ac:dyDescent="0.25">
      <c r="A67" s="61" t="str">
        <f t="shared" si="0"/>
        <v/>
      </c>
      <c r="B67" s="77"/>
      <c r="C67" s="81" t="s">
        <v>53</v>
      </c>
      <c r="D67" s="81">
        <v>159</v>
      </c>
      <c r="E67" s="81" t="s">
        <v>280</v>
      </c>
      <c r="F67" s="81" t="s">
        <v>248</v>
      </c>
      <c r="G67" s="81">
        <v>10</v>
      </c>
      <c r="H67" s="61" t="str">
        <f t="shared" si="1"/>
        <v/>
      </c>
      <c r="I67" s="62" t="str">
        <f t="shared" si="6"/>
        <v/>
      </c>
      <c r="J67" s="62" t="str">
        <f>IF(B67&lt;&gt;"",COUNTIF(B$9:$B9841,B67),"")</f>
        <v/>
      </c>
      <c r="K67" s="62"/>
      <c r="L67" s="62" t="str">
        <f>IF(B67&lt;&gt;"",COUNTIF(M$9:$M9841,F67),"")</f>
        <v/>
      </c>
      <c r="M67" s="62" t="str">
        <f t="shared" si="2"/>
        <v/>
      </c>
      <c r="N67" s="69" t="str">
        <f t="shared" si="3"/>
        <v/>
      </c>
      <c r="O67" s="69" t="str">
        <f>IF($N67="P",COUNTIF($N$9:$N$9781,"P")-'Rosa e Controlli'!$I$33,"0")</f>
        <v>0</v>
      </c>
      <c r="P67" s="69" t="str">
        <f>IF($N67="D",COUNTIF($N$9:$N$9781,"D")-'Rosa e Controlli'!$I$34,"0")</f>
        <v>0</v>
      </c>
      <c r="Q67" s="69" t="str">
        <f>IF($N67="C",COUNTIF($N$9:$N$9781,"C")-'Rosa e Controlli'!$I$35,"0")</f>
        <v>0</v>
      </c>
      <c r="R67" s="69" t="str">
        <f>IF($N67="A",COUNTIF($N$9:$N$9781,"A")-'Rosa e Controlli'!$I$36,"0")</f>
        <v>0</v>
      </c>
      <c r="S67" s="69">
        <f t="shared" si="4"/>
        <v>0</v>
      </c>
      <c r="T67" s="69" t="str">
        <f t="shared" si="5"/>
        <v/>
      </c>
      <c r="U67" s="69"/>
      <c r="V67" s="69"/>
      <c r="W67" s="69"/>
    </row>
    <row r="68" spans="1:23" x14ac:dyDescent="0.25">
      <c r="A68" s="61" t="str">
        <f t="shared" si="0"/>
        <v/>
      </c>
      <c r="B68" s="77"/>
      <c r="C68" s="81" t="s">
        <v>53</v>
      </c>
      <c r="D68" s="81">
        <v>160</v>
      </c>
      <c r="E68" s="81" t="s">
        <v>84</v>
      </c>
      <c r="F68" s="81" t="s">
        <v>71</v>
      </c>
      <c r="G68" s="81">
        <v>8</v>
      </c>
      <c r="H68" s="61" t="str">
        <f t="shared" si="1"/>
        <v/>
      </c>
      <c r="I68" s="62" t="str">
        <f t="shared" si="6"/>
        <v/>
      </c>
      <c r="J68" s="62" t="str">
        <f>IF(B68&lt;&gt;"",COUNTIF(B$9:$B9842,B68),"")</f>
        <v/>
      </c>
      <c r="K68" s="62"/>
      <c r="L68" s="62" t="str">
        <f>IF(B68&lt;&gt;"",COUNTIF(M$9:$M9842,F68),"")</f>
        <v/>
      </c>
      <c r="M68" s="62" t="str">
        <f t="shared" si="2"/>
        <v/>
      </c>
      <c r="N68" s="69" t="str">
        <f t="shared" si="3"/>
        <v/>
      </c>
      <c r="O68" s="69" t="str">
        <f>IF($N68="P",COUNTIF($N$9:$N$9781,"P")-'Rosa e Controlli'!$I$33,"0")</f>
        <v>0</v>
      </c>
      <c r="P68" s="69" t="str">
        <f>IF($N68="D",COUNTIF($N$9:$N$9781,"D")-'Rosa e Controlli'!$I$34,"0")</f>
        <v>0</v>
      </c>
      <c r="Q68" s="69" t="str">
        <f>IF($N68="C",COUNTIF($N$9:$N$9781,"C")-'Rosa e Controlli'!$I$35,"0")</f>
        <v>0</v>
      </c>
      <c r="R68" s="69" t="str">
        <f>IF($N68="A",COUNTIF($N$9:$N$9781,"A")-'Rosa e Controlli'!$I$36,"0")</f>
        <v>0</v>
      </c>
      <c r="S68" s="69">
        <f t="shared" si="4"/>
        <v>0</v>
      </c>
      <c r="T68" s="69" t="str">
        <f t="shared" si="5"/>
        <v/>
      </c>
      <c r="U68" s="69"/>
      <c r="V68" s="69"/>
      <c r="W68" s="69"/>
    </row>
    <row r="69" spans="1:23" x14ac:dyDescent="0.25">
      <c r="A69" s="61" t="str">
        <f t="shared" si="0"/>
        <v/>
      </c>
      <c r="B69" s="77"/>
      <c r="C69" s="81" t="s">
        <v>53</v>
      </c>
      <c r="D69" s="81">
        <v>161</v>
      </c>
      <c r="E69" s="81" t="s">
        <v>281</v>
      </c>
      <c r="F69" s="81" t="s">
        <v>282</v>
      </c>
      <c r="G69" s="81">
        <v>13</v>
      </c>
      <c r="H69" s="61" t="str">
        <f t="shared" si="1"/>
        <v/>
      </c>
      <c r="I69" s="62" t="str">
        <f t="shared" si="6"/>
        <v/>
      </c>
      <c r="J69" s="62" t="str">
        <f>IF(B69&lt;&gt;"",COUNTIF(B$9:$B9843,B69),"")</f>
        <v/>
      </c>
      <c r="K69" s="62"/>
      <c r="L69" s="62" t="str">
        <f>IF(B69&lt;&gt;"",COUNTIF(M$9:$M9843,F69),"")</f>
        <v/>
      </c>
      <c r="M69" s="62" t="str">
        <f t="shared" si="2"/>
        <v/>
      </c>
      <c r="N69" s="69" t="str">
        <f t="shared" si="3"/>
        <v/>
      </c>
      <c r="O69" s="69" t="str">
        <f>IF($N69="P",COUNTIF($N$9:$N$9781,"P")-'Rosa e Controlli'!$I$33,"0")</f>
        <v>0</v>
      </c>
      <c r="P69" s="69" t="str">
        <f>IF($N69="D",COUNTIF($N$9:$N$9781,"D")-'Rosa e Controlli'!$I$34,"0")</f>
        <v>0</v>
      </c>
      <c r="Q69" s="69" t="str">
        <f>IF($N69="C",COUNTIF($N$9:$N$9781,"C")-'Rosa e Controlli'!$I$35,"0")</f>
        <v>0</v>
      </c>
      <c r="R69" s="69" t="str">
        <f>IF($N69="A",COUNTIF($N$9:$N$9781,"A")-'Rosa e Controlli'!$I$36,"0")</f>
        <v>0</v>
      </c>
      <c r="S69" s="69">
        <f t="shared" si="4"/>
        <v>0</v>
      </c>
      <c r="T69" s="69" t="str">
        <f t="shared" si="5"/>
        <v/>
      </c>
      <c r="U69" s="69"/>
      <c r="V69" s="69"/>
      <c r="W69" s="69"/>
    </row>
    <row r="70" spans="1:23" x14ac:dyDescent="0.25">
      <c r="A70" s="61" t="str">
        <f t="shared" si="0"/>
        <v/>
      </c>
      <c r="B70" s="77"/>
      <c r="C70" s="81" t="s">
        <v>53</v>
      </c>
      <c r="D70" s="81">
        <v>162</v>
      </c>
      <c r="E70" s="81" t="s">
        <v>283</v>
      </c>
      <c r="F70" s="81" t="s">
        <v>274</v>
      </c>
      <c r="G70" s="81">
        <v>1</v>
      </c>
      <c r="H70" s="61" t="str">
        <f t="shared" si="1"/>
        <v/>
      </c>
      <c r="I70" s="62" t="str">
        <f t="shared" si="6"/>
        <v/>
      </c>
      <c r="J70" s="62" t="str">
        <f>IF(B70&lt;&gt;"",COUNTIF(B$9:$B9844,B70),"")</f>
        <v/>
      </c>
      <c r="K70" s="62"/>
      <c r="L70" s="62" t="str">
        <f>IF(B70&lt;&gt;"",COUNTIF(M$9:$M9844,F70),"")</f>
        <v/>
      </c>
      <c r="M70" s="62" t="str">
        <f t="shared" si="2"/>
        <v/>
      </c>
      <c r="N70" s="69" t="str">
        <f t="shared" si="3"/>
        <v/>
      </c>
      <c r="O70" s="69" t="str">
        <f>IF($N70="P",COUNTIF($N$9:$N$9781,"P")-'Rosa e Controlli'!$I$33,"0")</f>
        <v>0</v>
      </c>
      <c r="P70" s="69" t="str">
        <f>IF($N70="D",COUNTIF($N$9:$N$9781,"D")-'Rosa e Controlli'!$I$34,"0")</f>
        <v>0</v>
      </c>
      <c r="Q70" s="69" t="str">
        <f>IF($N70="C",COUNTIF($N$9:$N$9781,"C")-'Rosa e Controlli'!$I$35,"0")</f>
        <v>0</v>
      </c>
      <c r="R70" s="69" t="str">
        <f>IF($N70="A",COUNTIF($N$9:$N$9781,"A")-'Rosa e Controlli'!$I$36,"0")</f>
        <v>0</v>
      </c>
      <c r="S70" s="69">
        <f t="shared" si="4"/>
        <v>0</v>
      </c>
      <c r="T70" s="69" t="str">
        <f t="shared" si="5"/>
        <v/>
      </c>
      <c r="U70" s="69"/>
      <c r="V70" s="69"/>
      <c r="W70" s="69"/>
    </row>
    <row r="71" spans="1:23" x14ac:dyDescent="0.25">
      <c r="A71" s="61" t="str">
        <f t="shared" si="0"/>
        <v/>
      </c>
      <c r="B71" s="77"/>
      <c r="C71" s="81" t="s">
        <v>53</v>
      </c>
      <c r="D71" s="81">
        <v>163</v>
      </c>
      <c r="E71" s="81" t="s">
        <v>284</v>
      </c>
      <c r="F71" s="81" t="s">
        <v>240</v>
      </c>
      <c r="G71" s="81">
        <v>2</v>
      </c>
      <c r="H71" s="61" t="str">
        <f t="shared" si="1"/>
        <v/>
      </c>
      <c r="I71" s="62" t="str">
        <f t="shared" si="6"/>
        <v/>
      </c>
      <c r="J71" s="62" t="str">
        <f>IF(B71&lt;&gt;"",COUNTIF(B$9:$B9845,B71),"")</f>
        <v/>
      </c>
      <c r="K71" s="62"/>
      <c r="L71" s="62" t="str">
        <f>IF(B71&lt;&gt;"",COUNTIF(M$9:$M9845,F71),"")</f>
        <v/>
      </c>
      <c r="M71" s="62" t="str">
        <f t="shared" si="2"/>
        <v/>
      </c>
      <c r="N71" s="69" t="str">
        <f t="shared" si="3"/>
        <v/>
      </c>
      <c r="O71" s="69" t="str">
        <f>IF($N71="P",COUNTIF($N$9:$N$9781,"P")-'Rosa e Controlli'!$I$33,"0")</f>
        <v>0</v>
      </c>
      <c r="P71" s="69" t="str">
        <f>IF($N71="D",COUNTIF($N$9:$N$9781,"D")-'Rosa e Controlli'!$I$34,"0")</f>
        <v>0</v>
      </c>
      <c r="Q71" s="69" t="str">
        <f>IF($N71="C",COUNTIF($N$9:$N$9781,"C")-'Rosa e Controlli'!$I$35,"0")</f>
        <v>0</v>
      </c>
      <c r="R71" s="69" t="str">
        <f>IF($N71="A",COUNTIF($N$9:$N$9781,"A")-'Rosa e Controlli'!$I$36,"0")</f>
        <v>0</v>
      </c>
      <c r="S71" s="69">
        <f t="shared" si="4"/>
        <v>0</v>
      </c>
      <c r="T71" s="69" t="str">
        <f t="shared" si="5"/>
        <v/>
      </c>
      <c r="U71" s="69"/>
      <c r="V71" s="69"/>
      <c r="W71" s="69"/>
    </row>
    <row r="72" spans="1:23" x14ac:dyDescent="0.25">
      <c r="A72" s="61" t="str">
        <f t="shared" si="0"/>
        <v/>
      </c>
      <c r="B72" s="77"/>
      <c r="C72" s="81" t="s">
        <v>53</v>
      </c>
      <c r="D72" s="81">
        <v>164</v>
      </c>
      <c r="E72" s="81" t="s">
        <v>285</v>
      </c>
      <c r="F72" s="81" t="s">
        <v>58</v>
      </c>
      <c r="G72" s="81">
        <v>16</v>
      </c>
      <c r="H72" s="61" t="str">
        <f t="shared" si="1"/>
        <v/>
      </c>
      <c r="I72" s="62" t="str">
        <f t="shared" si="6"/>
        <v/>
      </c>
      <c r="J72" s="62" t="str">
        <f>IF(B72&lt;&gt;"",COUNTIF(B$9:$B9846,B72),"")</f>
        <v/>
      </c>
      <c r="K72" s="62" t="s">
        <v>66</v>
      </c>
      <c r="L72" s="62" t="str">
        <f>IF(B72&lt;&gt;"",COUNTIF(M$9:$M9846,F72),"")</f>
        <v/>
      </c>
      <c r="M72" s="62" t="str">
        <f t="shared" si="2"/>
        <v/>
      </c>
      <c r="N72" s="69" t="str">
        <f t="shared" si="3"/>
        <v/>
      </c>
      <c r="O72" s="69" t="str">
        <f>IF($N72="P",COUNTIF($N$9:$N$9781,"P")-'Rosa e Controlli'!$I$33,"0")</f>
        <v>0</v>
      </c>
      <c r="P72" s="69" t="str">
        <f>IF($N72="D",COUNTIF($N$9:$N$9781,"D")-'Rosa e Controlli'!$I$34,"0")</f>
        <v>0</v>
      </c>
      <c r="Q72" s="69" t="str">
        <f>IF($N72="C",COUNTIF($N$9:$N$9781,"C")-'Rosa e Controlli'!$I$35,"0")</f>
        <v>0</v>
      </c>
      <c r="R72" s="69" t="str">
        <f>IF($N72="A",COUNTIF($N$9:$N$9781,"A")-'Rosa e Controlli'!$I$36,"0")</f>
        <v>0</v>
      </c>
      <c r="S72" s="69">
        <f t="shared" si="4"/>
        <v>0</v>
      </c>
      <c r="T72" s="69" t="str">
        <f t="shared" si="5"/>
        <v/>
      </c>
      <c r="U72" s="69"/>
      <c r="V72" s="69"/>
      <c r="W72" s="69"/>
    </row>
    <row r="73" spans="1:23" x14ac:dyDescent="0.25">
      <c r="A73" s="61" t="str">
        <f t="shared" ref="A73:A136" si="7">H73</f>
        <v/>
      </c>
      <c r="B73" s="77"/>
      <c r="C73" s="81" t="s">
        <v>53</v>
      </c>
      <c r="D73" s="81">
        <v>165</v>
      </c>
      <c r="E73" s="81" t="s">
        <v>286</v>
      </c>
      <c r="F73" s="81" t="s">
        <v>58</v>
      </c>
      <c r="G73" s="81">
        <v>1</v>
      </c>
      <c r="H73" s="61" t="str">
        <f t="shared" ref="H73:H136" si="8">IF(B73&lt;&gt;"",IF(I73="","Ok","errore"),"")</f>
        <v/>
      </c>
      <c r="I73" s="62" t="str">
        <f t="shared" si="6"/>
        <v/>
      </c>
      <c r="J73" s="62" t="str">
        <f>IF(B73&lt;&gt;"",COUNTIF(B$9:$B9847,B73),"")</f>
        <v/>
      </c>
      <c r="K73" s="62"/>
      <c r="L73" s="62" t="str">
        <f>IF(B73&lt;&gt;"",COUNTIF(M$9:$M9847,F73),"")</f>
        <v/>
      </c>
      <c r="M73" s="62" t="str">
        <f t="shared" ref="M73:M136" si="9">IF(B73&lt;&gt;"",F73,"")</f>
        <v/>
      </c>
      <c r="N73" s="69" t="str">
        <f t="shared" ref="N73:N136" si="10">IF(B73&lt;&gt;"",C73,"")</f>
        <v/>
      </c>
      <c r="O73" s="69" t="str">
        <f>IF($N73="P",COUNTIF($N$9:$N$9781,"P")-'Rosa e Controlli'!$I$33,"0")</f>
        <v>0</v>
      </c>
      <c r="P73" s="69" t="str">
        <f>IF($N73="D",COUNTIF($N$9:$N$9781,"D")-'Rosa e Controlli'!$I$34,"0")</f>
        <v>0</v>
      </c>
      <c r="Q73" s="69" t="str">
        <f>IF($N73="C",COUNTIF($N$9:$N$9781,"C")-'Rosa e Controlli'!$I$35,"0")</f>
        <v>0</v>
      </c>
      <c r="R73" s="69" t="str">
        <f>IF($N73="A",COUNTIF($N$9:$N$9781,"A")-'Rosa e Controlli'!$I$36,"0")</f>
        <v>0</v>
      </c>
      <c r="S73" s="69">
        <f t="shared" ref="S73:S136" si="11">SUM(O73:R73)</f>
        <v>0</v>
      </c>
      <c r="T73" s="69" t="str">
        <f t="shared" ref="T73:T136" si="12">IF(AND(B73&lt;&gt;"",OR(B73&lt;1,B73&gt;23)),"NO","")</f>
        <v/>
      </c>
      <c r="U73" s="69"/>
      <c r="V73" s="69"/>
      <c r="W73" s="69"/>
    </row>
    <row r="74" spans="1:23" x14ac:dyDescent="0.25">
      <c r="A74" s="61" t="str">
        <f t="shared" si="7"/>
        <v/>
      </c>
      <c r="B74" s="77"/>
      <c r="C74" s="81" t="s">
        <v>53</v>
      </c>
      <c r="D74" s="81">
        <v>166</v>
      </c>
      <c r="E74" s="81" t="s">
        <v>287</v>
      </c>
      <c r="F74" s="81" t="s">
        <v>252</v>
      </c>
      <c r="G74" s="81">
        <v>1</v>
      </c>
      <c r="H74" s="61" t="str">
        <f t="shared" si="8"/>
        <v/>
      </c>
      <c r="I74" s="62" t="str">
        <f t="shared" ref="I74:I137" si="13">IF(B74&lt;&gt;"",IF(L74&gt;3,"Troppi giocatori ("&amp;L74&amp;") della nazionale '"&amp;F74&amp;"'",IF(AND(J74&gt;1,J74&lt;&gt;""),"Numero di maglia assegnato "&amp;J74&amp;" volte",IF(AND(N74="P",S74&gt;0),"Troppi Portieri in squadra",IF(AND(N74="D",S74&gt;0),"Troppi Difensori in squadra",IF(AND(N74="C",S74&gt;0),"Troppi Centrocampisti in squadra",IF(AND(N74="A",S74&gt;0),"Troppi Attaccanti in squadra",IF(T74="NO","Numero di maglia errato",""))))))),"")</f>
        <v/>
      </c>
      <c r="J74" s="62" t="str">
        <f>IF(B74&lt;&gt;"",COUNTIF(B$9:$B9848,B74),"")</f>
        <v/>
      </c>
      <c r="K74" s="62"/>
      <c r="L74" s="62" t="str">
        <f>IF(B74&lt;&gt;"",COUNTIF(M$9:$M9848,F74),"")</f>
        <v/>
      </c>
      <c r="M74" s="62" t="str">
        <f t="shared" si="9"/>
        <v/>
      </c>
      <c r="N74" s="69" t="str">
        <f t="shared" si="10"/>
        <v/>
      </c>
      <c r="O74" s="69" t="str">
        <f>IF($N74="P",COUNTIF($N$9:$N$9781,"P")-'Rosa e Controlli'!$I$33,"0")</f>
        <v>0</v>
      </c>
      <c r="P74" s="69" t="str">
        <f>IF($N74="D",COUNTIF($N$9:$N$9781,"D")-'Rosa e Controlli'!$I$34,"0")</f>
        <v>0</v>
      </c>
      <c r="Q74" s="69" t="str">
        <f>IF($N74="C",COUNTIF($N$9:$N$9781,"C")-'Rosa e Controlli'!$I$35,"0")</f>
        <v>0</v>
      </c>
      <c r="R74" s="69" t="str">
        <f>IF($N74="A",COUNTIF($N$9:$N$9781,"A")-'Rosa e Controlli'!$I$36,"0")</f>
        <v>0</v>
      </c>
      <c r="S74" s="69">
        <f t="shared" si="11"/>
        <v>0</v>
      </c>
      <c r="T74" s="69" t="str">
        <f t="shared" si="12"/>
        <v/>
      </c>
      <c r="U74" s="69"/>
      <c r="V74" s="69"/>
      <c r="W74" s="69"/>
    </row>
    <row r="75" spans="1:23" x14ac:dyDescent="0.25">
      <c r="A75" s="61" t="str">
        <f t="shared" si="7"/>
        <v/>
      </c>
      <c r="B75" s="77"/>
      <c r="C75" s="81" t="s">
        <v>53</v>
      </c>
      <c r="D75" s="81">
        <v>167</v>
      </c>
      <c r="E75" s="81" t="s">
        <v>288</v>
      </c>
      <c r="F75" s="81" t="s">
        <v>55</v>
      </c>
      <c r="G75" s="81">
        <v>1</v>
      </c>
      <c r="H75" s="61" t="str">
        <f t="shared" si="8"/>
        <v/>
      </c>
      <c r="I75" s="62" t="str">
        <f t="shared" si="13"/>
        <v/>
      </c>
      <c r="J75" s="62" t="str">
        <f>IF(B75&lt;&gt;"",COUNTIF(B$9:$B9849,B75),"")</f>
        <v/>
      </c>
      <c r="K75" s="62"/>
      <c r="L75" s="62" t="str">
        <f>IF(B75&lt;&gt;"",COUNTIF(M$9:$M9849,F75),"")</f>
        <v/>
      </c>
      <c r="M75" s="62" t="str">
        <f t="shared" si="9"/>
        <v/>
      </c>
      <c r="N75" s="69" t="str">
        <f t="shared" si="10"/>
        <v/>
      </c>
      <c r="O75" s="69" t="str">
        <f>IF($N75="P",COUNTIF($N$9:$N$9781,"P")-'Rosa e Controlli'!$I$33,"0")</f>
        <v>0</v>
      </c>
      <c r="P75" s="69" t="str">
        <f>IF($N75="D",COUNTIF($N$9:$N$9781,"D")-'Rosa e Controlli'!$I$34,"0")</f>
        <v>0</v>
      </c>
      <c r="Q75" s="69" t="str">
        <f>IF($N75="C",COUNTIF($N$9:$N$9781,"C")-'Rosa e Controlli'!$I$35,"0")</f>
        <v>0</v>
      </c>
      <c r="R75" s="69" t="str">
        <f>IF($N75="A",COUNTIF($N$9:$N$9781,"A")-'Rosa e Controlli'!$I$36,"0")</f>
        <v>0</v>
      </c>
      <c r="S75" s="69">
        <f t="shared" si="11"/>
        <v>0</v>
      </c>
      <c r="T75" s="69" t="str">
        <f t="shared" si="12"/>
        <v/>
      </c>
      <c r="U75" s="69"/>
      <c r="V75" s="69"/>
      <c r="W75" s="69"/>
    </row>
    <row r="76" spans="1:23" x14ac:dyDescent="0.25">
      <c r="A76" s="61" t="str">
        <f t="shared" si="7"/>
        <v/>
      </c>
      <c r="B76" s="77"/>
      <c r="C76" s="81" t="s">
        <v>53</v>
      </c>
      <c r="D76" s="81">
        <v>168</v>
      </c>
      <c r="E76" s="81" t="s">
        <v>289</v>
      </c>
      <c r="F76" s="81" t="s">
        <v>290</v>
      </c>
      <c r="G76" s="81">
        <v>1</v>
      </c>
      <c r="H76" s="61" t="str">
        <f t="shared" si="8"/>
        <v/>
      </c>
      <c r="I76" s="62" t="str">
        <f t="shared" si="13"/>
        <v/>
      </c>
      <c r="J76" s="62" t="str">
        <f>IF(B76&lt;&gt;"",COUNTIF(B$9:$B9850,B76),"")</f>
        <v/>
      </c>
      <c r="K76" s="62"/>
      <c r="L76" s="62" t="str">
        <f>IF(B76&lt;&gt;"",COUNTIF(M$9:$M9850,F76),"")</f>
        <v/>
      </c>
      <c r="M76" s="62" t="str">
        <f t="shared" si="9"/>
        <v/>
      </c>
      <c r="N76" s="69" t="str">
        <f t="shared" si="10"/>
        <v/>
      </c>
      <c r="O76" s="69" t="str">
        <f>IF($N76="P",COUNTIF($N$9:$N$9781,"P")-'Rosa e Controlli'!$I$33,"0")</f>
        <v>0</v>
      </c>
      <c r="P76" s="69" t="str">
        <f>IF($N76="D",COUNTIF($N$9:$N$9781,"D")-'Rosa e Controlli'!$I$34,"0")</f>
        <v>0</v>
      </c>
      <c r="Q76" s="69" t="str">
        <f>IF($N76="C",COUNTIF($N$9:$N$9781,"C")-'Rosa e Controlli'!$I$35,"0")</f>
        <v>0</v>
      </c>
      <c r="R76" s="69" t="str">
        <f>IF($N76="A",COUNTIF($N$9:$N$9781,"A")-'Rosa e Controlli'!$I$36,"0")</f>
        <v>0</v>
      </c>
      <c r="S76" s="69">
        <f t="shared" si="11"/>
        <v>0</v>
      </c>
      <c r="T76" s="69" t="str">
        <f t="shared" si="12"/>
        <v/>
      </c>
      <c r="U76" s="69"/>
      <c r="V76" s="69"/>
      <c r="W76" s="69"/>
    </row>
    <row r="77" spans="1:23" x14ac:dyDescent="0.25">
      <c r="A77" s="61" t="str">
        <f t="shared" si="7"/>
        <v/>
      </c>
      <c r="B77" s="77"/>
      <c r="C77" s="81" t="s">
        <v>53</v>
      </c>
      <c r="D77" s="81">
        <v>169</v>
      </c>
      <c r="E77" s="81" t="s">
        <v>291</v>
      </c>
      <c r="F77" s="81" t="s">
        <v>60</v>
      </c>
      <c r="G77" s="81">
        <v>15</v>
      </c>
      <c r="H77" s="61" t="str">
        <f t="shared" si="8"/>
        <v/>
      </c>
      <c r="I77" s="62" t="str">
        <f t="shared" si="13"/>
        <v/>
      </c>
      <c r="J77" s="62" t="str">
        <f>IF(B77&lt;&gt;"",COUNTIF(B$9:$B9851,B77),"")</f>
        <v/>
      </c>
      <c r="K77" s="62"/>
      <c r="L77" s="62" t="str">
        <f>IF(B77&lt;&gt;"",COUNTIF(M$9:$M9851,F77),"")</f>
        <v/>
      </c>
      <c r="M77" s="62" t="str">
        <f t="shared" si="9"/>
        <v/>
      </c>
      <c r="N77" s="69" t="str">
        <f t="shared" si="10"/>
        <v/>
      </c>
      <c r="O77" s="69" t="str">
        <f>IF($N77="P",COUNTIF($N$9:$N$9781,"P")-'Rosa e Controlli'!$I$33,"0")</f>
        <v>0</v>
      </c>
      <c r="P77" s="69" t="str">
        <f>IF($N77="D",COUNTIF($N$9:$N$9781,"D")-'Rosa e Controlli'!$I$34,"0")</f>
        <v>0</v>
      </c>
      <c r="Q77" s="69" t="str">
        <f>IF($N77="C",COUNTIF($N$9:$N$9781,"C")-'Rosa e Controlli'!$I$35,"0")</f>
        <v>0</v>
      </c>
      <c r="R77" s="69" t="str">
        <f>IF($N77="A",COUNTIF($N$9:$N$9781,"A")-'Rosa e Controlli'!$I$36,"0")</f>
        <v>0</v>
      </c>
      <c r="S77" s="69">
        <f t="shared" si="11"/>
        <v>0</v>
      </c>
      <c r="T77" s="69" t="str">
        <f t="shared" si="12"/>
        <v/>
      </c>
      <c r="U77" s="69"/>
      <c r="V77" s="69"/>
      <c r="W77" s="69"/>
    </row>
    <row r="78" spans="1:23" x14ac:dyDescent="0.25">
      <c r="A78" s="61" t="str">
        <f t="shared" si="7"/>
        <v/>
      </c>
      <c r="B78" s="77"/>
      <c r="C78" s="81" t="s">
        <v>53</v>
      </c>
      <c r="D78" s="81">
        <v>170</v>
      </c>
      <c r="E78" s="81" t="s">
        <v>292</v>
      </c>
      <c r="F78" s="81" t="s">
        <v>76</v>
      </c>
      <c r="G78" s="81">
        <v>1</v>
      </c>
      <c r="H78" s="61" t="str">
        <f t="shared" si="8"/>
        <v/>
      </c>
      <c r="I78" s="62" t="str">
        <f t="shared" si="13"/>
        <v/>
      </c>
      <c r="J78" s="62" t="str">
        <f>IF(B78&lt;&gt;"",COUNTIF(B$9:$B9852,B78),"")</f>
        <v/>
      </c>
      <c r="K78" s="62"/>
      <c r="L78" s="62" t="str">
        <f>IF(B78&lt;&gt;"",COUNTIF(M$9:$M9852,F78),"")</f>
        <v/>
      </c>
      <c r="M78" s="62" t="str">
        <f t="shared" si="9"/>
        <v/>
      </c>
      <c r="N78" s="69" t="str">
        <f t="shared" si="10"/>
        <v/>
      </c>
      <c r="O78" s="69" t="str">
        <f>IF($N78="P",COUNTIF($N$9:$N$9781,"P")-'Rosa e Controlli'!$I$33,"0")</f>
        <v>0</v>
      </c>
      <c r="P78" s="69" t="str">
        <f>IF($N78="D",COUNTIF($N$9:$N$9781,"D")-'Rosa e Controlli'!$I$34,"0")</f>
        <v>0</v>
      </c>
      <c r="Q78" s="69" t="str">
        <f>IF($N78="C",COUNTIF($N$9:$N$9781,"C")-'Rosa e Controlli'!$I$35,"0")</f>
        <v>0</v>
      </c>
      <c r="R78" s="69" t="str">
        <f>IF($N78="A",COUNTIF($N$9:$N$9781,"A")-'Rosa e Controlli'!$I$36,"0")</f>
        <v>0</v>
      </c>
      <c r="S78" s="69">
        <f t="shared" si="11"/>
        <v>0</v>
      </c>
      <c r="T78" s="69" t="str">
        <f t="shared" si="12"/>
        <v/>
      </c>
      <c r="U78" s="69"/>
      <c r="V78" s="69"/>
      <c r="W78" s="69"/>
    </row>
    <row r="79" spans="1:23" x14ac:dyDescent="0.25">
      <c r="A79" s="61" t="str">
        <f t="shared" si="7"/>
        <v/>
      </c>
      <c r="B79" s="77"/>
      <c r="C79" s="81" t="s">
        <v>53</v>
      </c>
      <c r="D79" s="81">
        <v>171</v>
      </c>
      <c r="E79" s="81" t="s">
        <v>293</v>
      </c>
      <c r="F79" s="81" t="s">
        <v>265</v>
      </c>
      <c r="G79" s="81">
        <v>6</v>
      </c>
      <c r="H79" s="61" t="str">
        <f t="shared" si="8"/>
        <v/>
      </c>
      <c r="I79" s="62" t="str">
        <f t="shared" si="13"/>
        <v/>
      </c>
      <c r="J79" s="62" t="str">
        <f>IF(B79&lt;&gt;"",COUNTIF(B$9:$B9853,B79),"")</f>
        <v/>
      </c>
      <c r="K79" s="62"/>
      <c r="L79" s="62" t="str">
        <f>IF(B79&lt;&gt;"",COUNTIF(M$9:$M9853,F79),"")</f>
        <v/>
      </c>
      <c r="M79" s="62" t="str">
        <f t="shared" si="9"/>
        <v/>
      </c>
      <c r="N79" s="69" t="str">
        <f t="shared" si="10"/>
        <v/>
      </c>
      <c r="O79" s="69" t="str">
        <f>IF($N79="P",COUNTIF($N$9:$N$9781,"P")-'Rosa e Controlli'!$I$33,"0")</f>
        <v>0</v>
      </c>
      <c r="P79" s="69" t="str">
        <f>IF($N79="D",COUNTIF($N$9:$N$9781,"D")-'Rosa e Controlli'!$I$34,"0")</f>
        <v>0</v>
      </c>
      <c r="Q79" s="69" t="str">
        <f>IF($N79="C",COUNTIF($N$9:$N$9781,"C")-'Rosa e Controlli'!$I$35,"0")</f>
        <v>0</v>
      </c>
      <c r="R79" s="69" t="str">
        <f>IF($N79="A",COUNTIF($N$9:$N$9781,"A")-'Rosa e Controlli'!$I$36,"0")</f>
        <v>0</v>
      </c>
      <c r="S79" s="69">
        <f t="shared" si="11"/>
        <v>0</v>
      </c>
      <c r="T79" s="69" t="str">
        <f t="shared" si="12"/>
        <v/>
      </c>
      <c r="U79" s="69"/>
      <c r="V79" s="69"/>
      <c r="W79" s="69"/>
    </row>
    <row r="80" spans="1:23" x14ac:dyDescent="0.25">
      <c r="A80" s="61" t="str">
        <f t="shared" si="7"/>
        <v/>
      </c>
      <c r="B80" s="77"/>
      <c r="C80" s="81" t="s">
        <v>53</v>
      </c>
      <c r="D80" s="81">
        <v>172</v>
      </c>
      <c r="E80" s="81" t="s">
        <v>294</v>
      </c>
      <c r="F80" s="81" t="s">
        <v>290</v>
      </c>
      <c r="G80" s="81">
        <v>11</v>
      </c>
      <c r="H80" s="61" t="str">
        <f t="shared" si="8"/>
        <v/>
      </c>
      <c r="I80" s="62" t="str">
        <f t="shared" si="13"/>
        <v/>
      </c>
      <c r="J80" s="62" t="str">
        <f>IF(B80&lt;&gt;"",COUNTIF(B$9:$B9854,B80),"")</f>
        <v/>
      </c>
      <c r="K80" s="62"/>
      <c r="L80" s="62" t="str">
        <f>IF(B80&lt;&gt;"",COUNTIF(M$9:$M9854,F80),"")</f>
        <v/>
      </c>
      <c r="M80" s="62" t="str">
        <f t="shared" si="9"/>
        <v/>
      </c>
      <c r="N80" s="69" t="str">
        <f t="shared" si="10"/>
        <v/>
      </c>
      <c r="O80" s="69" t="str">
        <f>IF($N80="P",COUNTIF($N$9:$N$9781,"P")-'Rosa e Controlli'!$I$33,"0")</f>
        <v>0</v>
      </c>
      <c r="P80" s="69" t="str">
        <f>IF($N80="D",COUNTIF($N$9:$N$9781,"D")-'Rosa e Controlli'!$I$34,"0")</f>
        <v>0</v>
      </c>
      <c r="Q80" s="69" t="str">
        <f>IF($N80="C",COUNTIF($N$9:$N$9781,"C")-'Rosa e Controlli'!$I$35,"0")</f>
        <v>0</v>
      </c>
      <c r="R80" s="69" t="str">
        <f>IF($N80="A",COUNTIF($N$9:$N$9781,"A")-'Rosa e Controlli'!$I$36,"0")</f>
        <v>0</v>
      </c>
      <c r="S80" s="69">
        <f t="shared" si="11"/>
        <v>0</v>
      </c>
      <c r="T80" s="69" t="str">
        <f t="shared" si="12"/>
        <v/>
      </c>
      <c r="U80" s="69"/>
      <c r="V80" s="69"/>
      <c r="W80" s="69"/>
    </row>
    <row r="81" spans="1:23" x14ac:dyDescent="0.25">
      <c r="A81" s="61" t="str">
        <f t="shared" si="7"/>
        <v/>
      </c>
      <c r="B81" s="77"/>
      <c r="C81" s="81" t="s">
        <v>53</v>
      </c>
      <c r="D81" s="81">
        <v>173</v>
      </c>
      <c r="E81" s="81" t="s">
        <v>295</v>
      </c>
      <c r="F81" s="81" t="s">
        <v>76</v>
      </c>
      <c r="G81" s="81">
        <v>1</v>
      </c>
      <c r="H81" s="61" t="str">
        <f t="shared" si="8"/>
        <v/>
      </c>
      <c r="I81" s="62" t="str">
        <f t="shared" si="13"/>
        <v/>
      </c>
      <c r="J81" s="62" t="str">
        <f>IF(B81&lt;&gt;"",COUNTIF(B$9:$B9855,B81),"")</f>
        <v/>
      </c>
      <c r="K81" s="62"/>
      <c r="L81" s="62" t="str">
        <f>IF(B81&lt;&gt;"",COUNTIF(M$9:$M9855,F81),"")</f>
        <v/>
      </c>
      <c r="M81" s="62" t="str">
        <f t="shared" si="9"/>
        <v/>
      </c>
      <c r="N81" s="69" t="str">
        <f t="shared" si="10"/>
        <v/>
      </c>
      <c r="O81" s="69" t="str">
        <f>IF($N81="P",COUNTIF($N$9:$N$9781,"P")-'Rosa e Controlli'!$I$33,"0")</f>
        <v>0</v>
      </c>
      <c r="P81" s="69" t="str">
        <f>IF($N81="D",COUNTIF($N$9:$N$9781,"D")-'Rosa e Controlli'!$I$34,"0")</f>
        <v>0</v>
      </c>
      <c r="Q81" s="69" t="str">
        <f>IF($N81="C",COUNTIF($N$9:$N$9781,"C")-'Rosa e Controlli'!$I$35,"0")</f>
        <v>0</v>
      </c>
      <c r="R81" s="69" t="str">
        <f>IF($N81="A",COUNTIF($N$9:$N$9781,"A")-'Rosa e Controlli'!$I$36,"0")</f>
        <v>0</v>
      </c>
      <c r="S81" s="69">
        <f t="shared" si="11"/>
        <v>0</v>
      </c>
      <c r="T81" s="69" t="str">
        <f t="shared" si="12"/>
        <v/>
      </c>
      <c r="U81" s="69"/>
      <c r="V81" s="69"/>
      <c r="W81" s="69"/>
    </row>
    <row r="82" spans="1:23" x14ac:dyDescent="0.25">
      <c r="A82" s="61" t="str">
        <f t="shared" si="7"/>
        <v/>
      </c>
      <c r="B82" s="77"/>
      <c r="C82" s="81" t="s">
        <v>53</v>
      </c>
      <c r="D82" s="81">
        <v>174</v>
      </c>
      <c r="E82" s="81" t="s">
        <v>296</v>
      </c>
      <c r="F82" s="81" t="s">
        <v>242</v>
      </c>
      <c r="G82" s="81">
        <v>1</v>
      </c>
      <c r="H82" s="61" t="str">
        <f t="shared" si="8"/>
        <v/>
      </c>
      <c r="I82" s="62" t="str">
        <f t="shared" si="13"/>
        <v/>
      </c>
      <c r="J82" s="62" t="str">
        <f>IF(B82&lt;&gt;"",COUNTIF(B$9:$B9856,B82),"")</f>
        <v/>
      </c>
      <c r="K82" s="62"/>
      <c r="L82" s="62" t="str">
        <f>IF(B82&lt;&gt;"",COUNTIF(M$9:$M9856,F82),"")</f>
        <v/>
      </c>
      <c r="M82" s="62" t="str">
        <f t="shared" si="9"/>
        <v/>
      </c>
      <c r="N82" s="69" t="str">
        <f t="shared" si="10"/>
        <v/>
      </c>
      <c r="O82" s="69" t="str">
        <f>IF($N82="P",COUNTIF($N$9:$N$9781,"P")-'Rosa e Controlli'!$I$33,"0")</f>
        <v>0</v>
      </c>
      <c r="P82" s="69" t="str">
        <f>IF($N82="D",COUNTIF($N$9:$N$9781,"D")-'Rosa e Controlli'!$I$34,"0")</f>
        <v>0</v>
      </c>
      <c r="Q82" s="69" t="str">
        <f>IF($N82="C",COUNTIF($N$9:$N$9781,"C")-'Rosa e Controlli'!$I$35,"0")</f>
        <v>0</v>
      </c>
      <c r="R82" s="69" t="str">
        <f>IF($N82="A",COUNTIF($N$9:$N$9781,"A")-'Rosa e Controlli'!$I$36,"0")</f>
        <v>0</v>
      </c>
      <c r="S82" s="69">
        <f t="shared" si="11"/>
        <v>0</v>
      </c>
      <c r="T82" s="69" t="str">
        <f t="shared" si="12"/>
        <v/>
      </c>
      <c r="U82" s="69"/>
      <c r="V82" s="69"/>
      <c r="W82" s="69"/>
    </row>
    <row r="83" spans="1:23" x14ac:dyDescent="0.25">
      <c r="A83" s="61" t="str">
        <f t="shared" si="7"/>
        <v/>
      </c>
      <c r="B83" s="77"/>
      <c r="C83" s="81" t="s">
        <v>53</v>
      </c>
      <c r="D83" s="81">
        <v>175</v>
      </c>
      <c r="E83" s="81" t="s">
        <v>85</v>
      </c>
      <c r="F83" s="81" t="s">
        <v>61</v>
      </c>
      <c r="G83" s="81">
        <v>11</v>
      </c>
      <c r="H83" s="61" t="str">
        <f t="shared" si="8"/>
        <v/>
      </c>
      <c r="I83" s="62" t="str">
        <f t="shared" si="13"/>
        <v/>
      </c>
      <c r="J83" s="62" t="str">
        <f>IF(B83&lt;&gt;"",COUNTIF(B$9:$B9857,B83),"")</f>
        <v/>
      </c>
      <c r="K83" s="62"/>
      <c r="L83" s="62" t="str">
        <f>IF(B83&lt;&gt;"",COUNTIF(M$9:$M9857,F83),"")</f>
        <v/>
      </c>
      <c r="M83" s="62" t="str">
        <f t="shared" si="9"/>
        <v/>
      </c>
      <c r="N83" s="69" t="str">
        <f t="shared" si="10"/>
        <v/>
      </c>
      <c r="O83" s="69" t="str">
        <f>IF($N83="P",COUNTIF($N$9:$N$9781,"P")-'Rosa e Controlli'!$I$33,"0")</f>
        <v>0</v>
      </c>
      <c r="P83" s="69" t="str">
        <f>IF($N83="D",COUNTIF($N$9:$N$9781,"D")-'Rosa e Controlli'!$I$34,"0")</f>
        <v>0</v>
      </c>
      <c r="Q83" s="69" t="str">
        <f>IF($N83="C",COUNTIF($N$9:$N$9781,"C")-'Rosa e Controlli'!$I$35,"0")</f>
        <v>0</v>
      </c>
      <c r="R83" s="69" t="str">
        <f>IF($N83="A",COUNTIF($N$9:$N$9781,"A")-'Rosa e Controlli'!$I$36,"0")</f>
        <v>0</v>
      </c>
      <c r="S83" s="69">
        <f t="shared" si="11"/>
        <v>0</v>
      </c>
      <c r="T83" s="69" t="str">
        <f t="shared" si="12"/>
        <v/>
      </c>
      <c r="U83" s="69"/>
      <c r="V83" s="69"/>
      <c r="W83" s="69"/>
    </row>
    <row r="84" spans="1:23" x14ac:dyDescent="0.25">
      <c r="A84" s="61" t="str">
        <f t="shared" si="7"/>
        <v/>
      </c>
      <c r="B84" s="77"/>
      <c r="C84" s="81" t="s">
        <v>53</v>
      </c>
      <c r="D84" s="81">
        <v>176</v>
      </c>
      <c r="E84" s="81" t="s">
        <v>297</v>
      </c>
      <c r="F84" s="81" t="s">
        <v>252</v>
      </c>
      <c r="G84" s="81">
        <v>10</v>
      </c>
      <c r="H84" s="61" t="str">
        <f t="shared" si="8"/>
        <v/>
      </c>
      <c r="I84" s="62" t="str">
        <f t="shared" si="13"/>
        <v/>
      </c>
      <c r="J84" s="62" t="str">
        <f>IF(B84&lt;&gt;"",COUNTIF(B$9:$B9858,B84),"")</f>
        <v/>
      </c>
      <c r="K84" s="62"/>
      <c r="L84" s="62" t="str">
        <f>IF(B84&lt;&gt;"",COUNTIF(M$9:$M9858,F84),"")</f>
        <v/>
      </c>
      <c r="M84" s="62" t="str">
        <f t="shared" si="9"/>
        <v/>
      </c>
      <c r="N84" s="69" t="str">
        <f t="shared" si="10"/>
        <v/>
      </c>
      <c r="O84" s="69" t="str">
        <f>IF($N84="P",COUNTIF($N$9:$N$9781,"P")-'Rosa e Controlli'!$I$33,"0")</f>
        <v>0</v>
      </c>
      <c r="P84" s="69" t="str">
        <f>IF($N84="D",COUNTIF($N$9:$N$9781,"D")-'Rosa e Controlli'!$I$34,"0")</f>
        <v>0</v>
      </c>
      <c r="Q84" s="69" t="str">
        <f>IF($N84="C",COUNTIF($N$9:$N$9781,"C")-'Rosa e Controlli'!$I$35,"0")</f>
        <v>0</v>
      </c>
      <c r="R84" s="69" t="str">
        <f>IF($N84="A",COUNTIF($N$9:$N$9781,"A")-'Rosa e Controlli'!$I$36,"0")</f>
        <v>0</v>
      </c>
      <c r="S84" s="69">
        <f t="shared" si="11"/>
        <v>0</v>
      </c>
      <c r="T84" s="69" t="str">
        <f t="shared" si="12"/>
        <v/>
      </c>
      <c r="U84" s="69"/>
      <c r="V84" s="69"/>
      <c r="W84" s="69"/>
    </row>
    <row r="85" spans="1:23" x14ac:dyDescent="0.25">
      <c r="A85" s="61" t="str">
        <f t="shared" si="7"/>
        <v/>
      </c>
      <c r="B85" s="77"/>
      <c r="C85" s="81" t="s">
        <v>53</v>
      </c>
      <c r="D85" s="81">
        <v>177</v>
      </c>
      <c r="E85" s="81" t="s">
        <v>86</v>
      </c>
      <c r="F85" s="81" t="s">
        <v>62</v>
      </c>
      <c r="G85" s="81">
        <v>12</v>
      </c>
      <c r="H85" s="61" t="str">
        <f t="shared" si="8"/>
        <v/>
      </c>
      <c r="I85" s="62" t="str">
        <f t="shared" si="13"/>
        <v/>
      </c>
      <c r="J85" s="62" t="str">
        <f>IF(B85&lt;&gt;"",COUNTIF(B$9:$B9859,B85),"")</f>
        <v/>
      </c>
      <c r="K85" s="62"/>
      <c r="L85" s="62" t="str">
        <f>IF(B85&lt;&gt;"",COUNTIF(M$9:$M9859,F85),"")</f>
        <v/>
      </c>
      <c r="M85" s="62" t="str">
        <f t="shared" si="9"/>
        <v/>
      </c>
      <c r="N85" s="69" t="str">
        <f t="shared" si="10"/>
        <v/>
      </c>
      <c r="O85" s="69" t="str">
        <f>IF($N85="P",COUNTIF($N$9:$N$9781,"P")-'Rosa e Controlli'!$I$33,"0")</f>
        <v>0</v>
      </c>
      <c r="P85" s="69" t="str">
        <f>IF($N85="D",COUNTIF($N$9:$N$9781,"D")-'Rosa e Controlli'!$I$34,"0")</f>
        <v>0</v>
      </c>
      <c r="Q85" s="69" t="str">
        <f>IF($N85="C",COUNTIF($N$9:$N$9781,"C")-'Rosa e Controlli'!$I$35,"0")</f>
        <v>0</v>
      </c>
      <c r="R85" s="69" t="str">
        <f>IF($N85="A",COUNTIF($N$9:$N$9781,"A")-'Rosa e Controlli'!$I$36,"0")</f>
        <v>0</v>
      </c>
      <c r="S85" s="69">
        <f t="shared" si="11"/>
        <v>0</v>
      </c>
      <c r="T85" s="69" t="str">
        <f t="shared" si="12"/>
        <v/>
      </c>
      <c r="U85" s="69"/>
      <c r="V85" s="69"/>
      <c r="W85" s="69"/>
    </row>
    <row r="86" spans="1:23" x14ac:dyDescent="0.25">
      <c r="A86" s="61" t="str">
        <f t="shared" si="7"/>
        <v/>
      </c>
      <c r="B86" s="77"/>
      <c r="C86" s="81" t="s">
        <v>53</v>
      </c>
      <c r="D86" s="81">
        <v>178</v>
      </c>
      <c r="E86" s="81" t="s">
        <v>87</v>
      </c>
      <c r="F86" s="81" t="s">
        <v>69</v>
      </c>
      <c r="G86" s="81">
        <v>14</v>
      </c>
      <c r="H86" s="61" t="str">
        <f t="shared" si="8"/>
        <v/>
      </c>
      <c r="I86" s="62" t="str">
        <f t="shared" si="13"/>
        <v/>
      </c>
      <c r="J86" s="62" t="str">
        <f>IF(B86&lt;&gt;"",COUNTIF(B$9:$B9860,B86),"")</f>
        <v/>
      </c>
      <c r="K86" s="62"/>
      <c r="L86" s="62" t="str">
        <f>IF(B86&lt;&gt;"",COUNTIF(M$9:$M9860,F86),"")</f>
        <v/>
      </c>
      <c r="M86" s="62" t="str">
        <f t="shared" si="9"/>
        <v/>
      </c>
      <c r="N86" s="69" t="str">
        <f t="shared" si="10"/>
        <v/>
      </c>
      <c r="O86" s="69" t="str">
        <f>IF($N86="P",COUNTIF($N$9:$N$9781,"P")-'Rosa e Controlli'!$I$33,"0")</f>
        <v>0</v>
      </c>
      <c r="P86" s="69" t="str">
        <f>IF($N86="D",COUNTIF($N$9:$N$9781,"D")-'Rosa e Controlli'!$I$34,"0")</f>
        <v>0</v>
      </c>
      <c r="Q86" s="69" t="str">
        <f>IF($N86="C",COUNTIF($N$9:$N$9781,"C")-'Rosa e Controlli'!$I$35,"0")</f>
        <v>0</v>
      </c>
      <c r="R86" s="69" t="str">
        <f>IF($N86="A",COUNTIF($N$9:$N$9781,"A")-'Rosa e Controlli'!$I$36,"0")</f>
        <v>0</v>
      </c>
      <c r="S86" s="69">
        <f t="shared" si="11"/>
        <v>0</v>
      </c>
      <c r="T86" s="69" t="str">
        <f t="shared" si="12"/>
        <v/>
      </c>
      <c r="U86" s="69"/>
      <c r="V86" s="69"/>
      <c r="W86" s="69"/>
    </row>
    <row r="87" spans="1:23" x14ac:dyDescent="0.25">
      <c r="A87" s="61" t="str">
        <f t="shared" si="7"/>
        <v/>
      </c>
      <c r="B87" s="77"/>
      <c r="C87" s="81" t="s">
        <v>53</v>
      </c>
      <c r="D87" s="81">
        <v>179</v>
      </c>
      <c r="E87" s="81" t="s">
        <v>298</v>
      </c>
      <c r="F87" s="81" t="s">
        <v>234</v>
      </c>
      <c r="G87" s="81">
        <v>1</v>
      </c>
      <c r="H87" s="61" t="str">
        <f t="shared" si="8"/>
        <v/>
      </c>
      <c r="I87" s="62" t="str">
        <f t="shared" si="13"/>
        <v/>
      </c>
      <c r="J87" s="62" t="str">
        <f>IF(B87&lt;&gt;"",COUNTIF(B$9:$B9861,B87),"")</f>
        <v/>
      </c>
      <c r="K87" s="62"/>
      <c r="L87" s="62" t="str">
        <f>IF(B87&lt;&gt;"",COUNTIF(M$9:$M9861,F87),"")</f>
        <v/>
      </c>
      <c r="M87" s="62" t="str">
        <f t="shared" si="9"/>
        <v/>
      </c>
      <c r="N87" s="69" t="str">
        <f t="shared" si="10"/>
        <v/>
      </c>
      <c r="O87" s="69" t="str">
        <f>IF($N87="P",COUNTIF($N$9:$N$9781,"P")-'Rosa e Controlli'!$I$33,"0")</f>
        <v>0</v>
      </c>
      <c r="P87" s="69" t="str">
        <f>IF($N87="D",COUNTIF($N$9:$N$9781,"D")-'Rosa e Controlli'!$I$34,"0")</f>
        <v>0</v>
      </c>
      <c r="Q87" s="69" t="str">
        <f>IF($N87="C",COUNTIF($N$9:$N$9781,"C")-'Rosa e Controlli'!$I$35,"0")</f>
        <v>0</v>
      </c>
      <c r="R87" s="69" t="str">
        <f>IF($N87="A",COUNTIF($N$9:$N$9781,"A")-'Rosa e Controlli'!$I$36,"0")</f>
        <v>0</v>
      </c>
      <c r="S87" s="69">
        <f t="shared" si="11"/>
        <v>0</v>
      </c>
      <c r="T87" s="69" t="str">
        <f t="shared" si="12"/>
        <v/>
      </c>
      <c r="U87" s="69"/>
      <c r="V87" s="69"/>
      <c r="W87" s="69"/>
    </row>
    <row r="88" spans="1:23" x14ac:dyDescent="0.25">
      <c r="A88" s="61" t="str">
        <f t="shared" si="7"/>
        <v/>
      </c>
      <c r="B88" s="77"/>
      <c r="C88" s="81" t="s">
        <v>53</v>
      </c>
      <c r="D88" s="81">
        <v>180</v>
      </c>
      <c r="E88" s="81" t="s">
        <v>299</v>
      </c>
      <c r="F88" s="81" t="s">
        <v>248</v>
      </c>
      <c r="G88" s="81">
        <v>1</v>
      </c>
      <c r="H88" s="61" t="str">
        <f t="shared" si="8"/>
        <v/>
      </c>
      <c r="I88" s="62" t="str">
        <f t="shared" si="13"/>
        <v/>
      </c>
      <c r="J88" s="62" t="str">
        <f>IF(B88&lt;&gt;"",COUNTIF(B$9:$B9862,B88),"")</f>
        <v/>
      </c>
      <c r="K88" s="62"/>
      <c r="L88" s="62" t="str">
        <f>IF(B88&lt;&gt;"",COUNTIF(M$9:$M9862,F88),"")</f>
        <v/>
      </c>
      <c r="M88" s="62" t="str">
        <f t="shared" si="9"/>
        <v/>
      </c>
      <c r="N88" s="69" t="str">
        <f t="shared" si="10"/>
        <v/>
      </c>
      <c r="O88" s="69" t="str">
        <f>IF($N88="P",COUNTIF($N$9:$N$9781,"P")-'Rosa e Controlli'!$I$33,"0")</f>
        <v>0</v>
      </c>
      <c r="P88" s="69" t="str">
        <f>IF($N88="D",COUNTIF($N$9:$N$9781,"D")-'Rosa e Controlli'!$I$34,"0")</f>
        <v>0</v>
      </c>
      <c r="Q88" s="69" t="str">
        <f>IF($N88="C",COUNTIF($N$9:$N$9781,"C")-'Rosa e Controlli'!$I$35,"0")</f>
        <v>0</v>
      </c>
      <c r="R88" s="69" t="str">
        <f>IF($N88="A",COUNTIF($N$9:$N$9781,"A")-'Rosa e Controlli'!$I$36,"0")</f>
        <v>0</v>
      </c>
      <c r="S88" s="69">
        <f t="shared" si="11"/>
        <v>0</v>
      </c>
      <c r="T88" s="69" t="str">
        <f t="shared" si="12"/>
        <v/>
      </c>
      <c r="U88" s="69"/>
      <c r="V88" s="69"/>
      <c r="W88" s="69"/>
    </row>
    <row r="89" spans="1:23" x14ac:dyDescent="0.25">
      <c r="A89" s="61" t="str">
        <f t="shared" si="7"/>
        <v/>
      </c>
      <c r="B89" s="77"/>
      <c r="C89" s="81" t="s">
        <v>53</v>
      </c>
      <c r="D89" s="81">
        <v>181</v>
      </c>
      <c r="E89" s="81" t="s">
        <v>88</v>
      </c>
      <c r="F89" s="81" t="s">
        <v>54</v>
      </c>
      <c r="G89" s="81">
        <v>18</v>
      </c>
      <c r="H89" s="61" t="str">
        <f t="shared" si="8"/>
        <v/>
      </c>
      <c r="I89" s="62" t="str">
        <f t="shared" si="13"/>
        <v/>
      </c>
      <c r="J89" s="62" t="str">
        <f>IF(B89&lt;&gt;"",COUNTIF(B$9:$B9863,B89),"")</f>
        <v/>
      </c>
      <c r="K89" s="62"/>
      <c r="L89" s="62" t="str">
        <f>IF(B89&lt;&gt;"",COUNTIF(M$9:$M9863,F89),"")</f>
        <v/>
      </c>
      <c r="M89" s="62" t="str">
        <f t="shared" si="9"/>
        <v/>
      </c>
      <c r="N89" s="69" t="str">
        <f t="shared" si="10"/>
        <v/>
      </c>
      <c r="O89" s="69" t="str">
        <f>IF($N89="P",COUNTIF($N$9:$N$9781,"P")-'Rosa e Controlli'!$I$33,"0")</f>
        <v>0</v>
      </c>
      <c r="P89" s="69" t="str">
        <f>IF($N89="D",COUNTIF($N$9:$N$9781,"D")-'Rosa e Controlli'!$I$34,"0")</f>
        <v>0</v>
      </c>
      <c r="Q89" s="69" t="str">
        <f>IF($N89="C",COUNTIF($N$9:$N$9781,"C")-'Rosa e Controlli'!$I$35,"0")</f>
        <v>0</v>
      </c>
      <c r="R89" s="69" t="str">
        <f>IF($N89="A",COUNTIF($N$9:$N$9781,"A")-'Rosa e Controlli'!$I$36,"0")</f>
        <v>0</v>
      </c>
      <c r="S89" s="69">
        <f t="shared" si="11"/>
        <v>0</v>
      </c>
      <c r="T89" s="69" t="str">
        <f t="shared" si="12"/>
        <v/>
      </c>
      <c r="U89" s="69"/>
      <c r="V89" s="69"/>
      <c r="W89" s="69"/>
    </row>
    <row r="90" spans="1:23" x14ac:dyDescent="0.25">
      <c r="A90" s="61" t="str">
        <f t="shared" si="7"/>
        <v/>
      </c>
      <c r="B90" s="77"/>
      <c r="C90" s="81" t="s">
        <v>53</v>
      </c>
      <c r="D90" s="81">
        <v>182</v>
      </c>
      <c r="E90" s="81" t="s">
        <v>300</v>
      </c>
      <c r="F90" s="81" t="s">
        <v>282</v>
      </c>
      <c r="G90" s="81">
        <v>1</v>
      </c>
      <c r="H90" s="61" t="str">
        <f t="shared" si="8"/>
        <v/>
      </c>
      <c r="I90" s="62" t="str">
        <f t="shared" si="13"/>
        <v/>
      </c>
      <c r="J90" s="62" t="str">
        <f>IF(B90&lt;&gt;"",COUNTIF(B$9:$B9864,B90),"")</f>
        <v/>
      </c>
      <c r="K90" s="62"/>
      <c r="L90" s="62" t="str">
        <f>IF(B90&lt;&gt;"",COUNTIF(M$9:$M9864,F90),"")</f>
        <v/>
      </c>
      <c r="M90" s="62" t="str">
        <f t="shared" si="9"/>
        <v/>
      </c>
      <c r="N90" s="69" t="str">
        <f t="shared" si="10"/>
        <v/>
      </c>
      <c r="O90" s="69" t="str">
        <f>IF($N90="P",COUNTIF($N$9:$N$9781,"P")-'Rosa e Controlli'!$I$33,"0")</f>
        <v>0</v>
      </c>
      <c r="P90" s="69" t="str">
        <f>IF($N90="D",COUNTIF($N$9:$N$9781,"D")-'Rosa e Controlli'!$I$34,"0")</f>
        <v>0</v>
      </c>
      <c r="Q90" s="69" t="str">
        <f>IF($N90="C",COUNTIF($N$9:$N$9781,"C")-'Rosa e Controlli'!$I$35,"0")</f>
        <v>0</v>
      </c>
      <c r="R90" s="69" t="str">
        <f>IF($N90="A",COUNTIF($N$9:$N$9781,"A")-'Rosa e Controlli'!$I$36,"0")</f>
        <v>0</v>
      </c>
      <c r="S90" s="69">
        <f t="shared" si="11"/>
        <v>0</v>
      </c>
      <c r="T90" s="69" t="str">
        <f t="shared" si="12"/>
        <v/>
      </c>
      <c r="U90" s="69"/>
      <c r="V90" s="69"/>
      <c r="W90" s="69"/>
    </row>
    <row r="91" spans="1:23" x14ac:dyDescent="0.25">
      <c r="A91" s="61" t="str">
        <f t="shared" si="7"/>
        <v/>
      </c>
      <c r="B91" s="77"/>
      <c r="C91" s="81" t="s">
        <v>53</v>
      </c>
      <c r="D91" s="81">
        <v>183</v>
      </c>
      <c r="E91" s="81" t="s">
        <v>301</v>
      </c>
      <c r="F91" s="81" t="s">
        <v>265</v>
      </c>
      <c r="G91" s="81">
        <v>1</v>
      </c>
      <c r="H91" s="61" t="str">
        <f t="shared" si="8"/>
        <v/>
      </c>
      <c r="I91" s="62" t="str">
        <f t="shared" si="13"/>
        <v/>
      </c>
      <c r="J91" s="62" t="str">
        <f>IF(B91&lt;&gt;"",COUNTIF(B$9:$B9865,B91),"")</f>
        <v/>
      </c>
      <c r="K91" s="62"/>
      <c r="L91" s="62" t="str">
        <f>IF(B91&lt;&gt;"",COUNTIF(M$9:$M9865,F91),"")</f>
        <v/>
      </c>
      <c r="M91" s="62" t="str">
        <f t="shared" si="9"/>
        <v/>
      </c>
      <c r="N91" s="69" t="str">
        <f t="shared" si="10"/>
        <v/>
      </c>
      <c r="O91" s="69" t="str">
        <f>IF($N91="P",COUNTIF($N$9:$N$9781,"P")-'Rosa e Controlli'!$I$33,"0")</f>
        <v>0</v>
      </c>
      <c r="P91" s="69" t="str">
        <f>IF($N91="D",COUNTIF($N$9:$N$9781,"D")-'Rosa e Controlli'!$I$34,"0")</f>
        <v>0</v>
      </c>
      <c r="Q91" s="69" t="str">
        <f>IF($N91="C",COUNTIF($N$9:$N$9781,"C")-'Rosa e Controlli'!$I$35,"0")</f>
        <v>0</v>
      </c>
      <c r="R91" s="69" t="str">
        <f>IF($N91="A",COUNTIF($N$9:$N$9781,"A")-'Rosa e Controlli'!$I$36,"0")</f>
        <v>0</v>
      </c>
      <c r="S91" s="69">
        <f t="shared" si="11"/>
        <v>0</v>
      </c>
      <c r="T91" s="69" t="str">
        <f t="shared" si="12"/>
        <v/>
      </c>
      <c r="U91" s="69"/>
      <c r="V91" s="69"/>
      <c r="W91" s="69"/>
    </row>
    <row r="92" spans="1:23" x14ac:dyDescent="0.25">
      <c r="A92" s="61" t="str">
        <f t="shared" si="7"/>
        <v/>
      </c>
      <c r="B92" s="77"/>
      <c r="C92" s="81" t="s">
        <v>53</v>
      </c>
      <c r="D92" s="81">
        <v>184</v>
      </c>
      <c r="E92" s="81" t="s">
        <v>302</v>
      </c>
      <c r="F92" s="81" t="s">
        <v>234</v>
      </c>
      <c r="G92" s="81">
        <v>7</v>
      </c>
      <c r="H92" s="61" t="str">
        <f t="shared" si="8"/>
        <v/>
      </c>
      <c r="I92" s="62" t="str">
        <f t="shared" si="13"/>
        <v/>
      </c>
      <c r="J92" s="62" t="str">
        <f>IF(B92&lt;&gt;"",COUNTIF(B$9:$B9866,B92),"")</f>
        <v/>
      </c>
      <c r="K92" s="62"/>
      <c r="L92" s="62" t="str">
        <f>IF(B92&lt;&gt;"",COUNTIF(M$9:$M9866,F92),"")</f>
        <v/>
      </c>
      <c r="M92" s="62" t="str">
        <f t="shared" si="9"/>
        <v/>
      </c>
      <c r="N92" s="69" t="str">
        <f t="shared" si="10"/>
        <v/>
      </c>
      <c r="O92" s="69" t="str">
        <f>IF($N92="P",COUNTIF($N$9:$N$9781,"P")-'Rosa e Controlli'!$I$33,"0")</f>
        <v>0</v>
      </c>
      <c r="P92" s="69" t="str">
        <f>IF($N92="D",COUNTIF($N$9:$N$9781,"D")-'Rosa e Controlli'!$I$34,"0")</f>
        <v>0</v>
      </c>
      <c r="Q92" s="69" t="str">
        <f>IF($N92="C",COUNTIF($N$9:$N$9781,"C")-'Rosa e Controlli'!$I$35,"0")</f>
        <v>0</v>
      </c>
      <c r="R92" s="69" t="str">
        <f>IF($N92="A",COUNTIF($N$9:$N$9781,"A")-'Rosa e Controlli'!$I$36,"0")</f>
        <v>0</v>
      </c>
      <c r="S92" s="69">
        <f t="shared" si="11"/>
        <v>0</v>
      </c>
      <c r="T92" s="69" t="str">
        <f t="shared" si="12"/>
        <v/>
      </c>
      <c r="U92" s="69"/>
      <c r="V92" s="69"/>
      <c r="W92" s="69"/>
    </row>
    <row r="93" spans="1:23" x14ac:dyDescent="0.25">
      <c r="A93" s="61" t="str">
        <f t="shared" si="7"/>
        <v/>
      </c>
      <c r="B93" s="77"/>
      <c r="C93" s="81" t="s">
        <v>53</v>
      </c>
      <c r="D93" s="81">
        <v>185</v>
      </c>
      <c r="E93" s="81" t="s">
        <v>303</v>
      </c>
      <c r="F93" s="81" t="s">
        <v>220</v>
      </c>
      <c r="G93" s="81">
        <v>1</v>
      </c>
      <c r="H93" s="61" t="str">
        <f t="shared" si="8"/>
        <v/>
      </c>
      <c r="I93" s="62" t="str">
        <f t="shared" si="13"/>
        <v/>
      </c>
      <c r="J93" s="62" t="str">
        <f>IF(B93&lt;&gt;"",COUNTIF(B$9:$B9867,B93),"")</f>
        <v/>
      </c>
      <c r="K93" s="62"/>
      <c r="L93" s="62" t="str">
        <f>IF(B93&lt;&gt;"",COUNTIF(M$9:$M9867,F93),"")</f>
        <v/>
      </c>
      <c r="M93" s="62" t="str">
        <f t="shared" si="9"/>
        <v/>
      </c>
      <c r="N93" s="69" t="str">
        <f t="shared" si="10"/>
        <v/>
      </c>
      <c r="O93" s="69" t="str">
        <f>IF($N93="P",COUNTIF($N$9:$N$9781,"P")-'Rosa e Controlli'!$I$33,"0")</f>
        <v>0</v>
      </c>
      <c r="P93" s="69" t="str">
        <f>IF($N93="D",COUNTIF($N$9:$N$9781,"D")-'Rosa e Controlli'!$I$34,"0")</f>
        <v>0</v>
      </c>
      <c r="Q93" s="69" t="str">
        <f>IF($N93="C",COUNTIF($N$9:$N$9781,"C")-'Rosa e Controlli'!$I$35,"0")</f>
        <v>0</v>
      </c>
      <c r="R93" s="69" t="str">
        <f>IF($N93="A",COUNTIF($N$9:$N$9781,"A")-'Rosa e Controlli'!$I$36,"0")</f>
        <v>0</v>
      </c>
      <c r="S93" s="69">
        <f t="shared" si="11"/>
        <v>0</v>
      </c>
      <c r="T93" s="69" t="str">
        <f t="shared" si="12"/>
        <v/>
      </c>
      <c r="U93" s="69"/>
      <c r="V93" s="69"/>
      <c r="W93" s="69"/>
    </row>
    <row r="94" spans="1:23" x14ac:dyDescent="0.25">
      <c r="A94" s="61" t="str">
        <f t="shared" si="7"/>
        <v/>
      </c>
      <c r="B94" s="77"/>
      <c r="C94" s="81" t="s">
        <v>53</v>
      </c>
      <c r="D94" s="81">
        <v>186</v>
      </c>
      <c r="E94" s="81" t="s">
        <v>304</v>
      </c>
      <c r="F94" s="81" t="s">
        <v>59</v>
      </c>
      <c r="G94" s="81">
        <v>1</v>
      </c>
      <c r="H94" s="61" t="str">
        <f t="shared" si="8"/>
        <v/>
      </c>
      <c r="I94" s="62" t="str">
        <f t="shared" si="13"/>
        <v/>
      </c>
      <c r="J94" s="62" t="str">
        <f>IF(B94&lt;&gt;"",COUNTIF(B$9:$B9868,B94),"")</f>
        <v/>
      </c>
      <c r="K94" s="62"/>
      <c r="L94" s="62" t="str">
        <f>IF(B94&lt;&gt;"",COUNTIF(M$9:$M9868,F94),"")</f>
        <v/>
      </c>
      <c r="M94" s="62" t="str">
        <f t="shared" si="9"/>
        <v/>
      </c>
      <c r="N94" s="69" t="str">
        <f t="shared" si="10"/>
        <v/>
      </c>
      <c r="O94" s="69" t="str">
        <f>IF($N94="P",COUNTIF($N$9:$N$9781,"P")-'Rosa e Controlli'!$I$33,"0")</f>
        <v>0</v>
      </c>
      <c r="P94" s="69" t="str">
        <f>IF($N94="D",COUNTIF($N$9:$N$9781,"D")-'Rosa e Controlli'!$I$34,"0")</f>
        <v>0</v>
      </c>
      <c r="Q94" s="69" t="str">
        <f>IF($N94="C",COUNTIF($N$9:$N$9781,"C")-'Rosa e Controlli'!$I$35,"0")</f>
        <v>0</v>
      </c>
      <c r="R94" s="69" t="str">
        <f>IF($N94="A",COUNTIF($N$9:$N$9781,"A")-'Rosa e Controlli'!$I$36,"0")</f>
        <v>0</v>
      </c>
      <c r="S94" s="69">
        <f t="shared" si="11"/>
        <v>0</v>
      </c>
      <c r="T94" s="69" t="str">
        <f t="shared" si="12"/>
        <v/>
      </c>
      <c r="U94" s="69"/>
      <c r="V94" s="69"/>
      <c r="W94" s="69"/>
    </row>
    <row r="95" spans="1:23" x14ac:dyDescent="0.25">
      <c r="A95" s="61" t="str">
        <f t="shared" si="7"/>
        <v/>
      </c>
      <c r="B95" s="77"/>
      <c r="C95" s="81" t="s">
        <v>53</v>
      </c>
      <c r="D95" s="81">
        <v>187</v>
      </c>
      <c r="E95" s="81" t="s">
        <v>305</v>
      </c>
      <c r="F95" s="81" t="s">
        <v>231</v>
      </c>
      <c r="G95" s="81">
        <v>1</v>
      </c>
      <c r="H95" s="61" t="str">
        <f t="shared" si="8"/>
        <v/>
      </c>
      <c r="I95" s="62" t="str">
        <f t="shared" si="13"/>
        <v/>
      </c>
      <c r="J95" s="62" t="str">
        <f>IF(B95&lt;&gt;"",COUNTIF(B$9:$B9869,B95),"")</f>
        <v/>
      </c>
      <c r="K95" s="62"/>
      <c r="L95" s="62" t="str">
        <f>IF(B95&lt;&gt;"",COUNTIF(M$9:$M9869,F95),"")</f>
        <v/>
      </c>
      <c r="M95" s="62" t="str">
        <f t="shared" si="9"/>
        <v/>
      </c>
      <c r="N95" s="69" t="str">
        <f t="shared" si="10"/>
        <v/>
      </c>
      <c r="O95" s="69" t="str">
        <f>IF($N95="P",COUNTIF($N$9:$N$9781,"P")-'Rosa e Controlli'!$I$33,"0")</f>
        <v>0</v>
      </c>
      <c r="P95" s="69" t="str">
        <f>IF($N95="D",COUNTIF($N$9:$N$9781,"D")-'Rosa e Controlli'!$I$34,"0")</f>
        <v>0</v>
      </c>
      <c r="Q95" s="69" t="str">
        <f>IF($N95="C",COUNTIF($N$9:$N$9781,"C")-'Rosa e Controlli'!$I$35,"0")</f>
        <v>0</v>
      </c>
      <c r="R95" s="69" t="str">
        <f>IF($N95="A",COUNTIF($N$9:$N$9781,"A")-'Rosa e Controlli'!$I$36,"0")</f>
        <v>0</v>
      </c>
      <c r="S95" s="69">
        <f t="shared" si="11"/>
        <v>0</v>
      </c>
      <c r="T95" s="69" t="str">
        <f t="shared" si="12"/>
        <v/>
      </c>
      <c r="U95" s="69"/>
      <c r="V95" s="69"/>
      <c r="W95" s="69"/>
    </row>
    <row r="96" spans="1:23" x14ac:dyDescent="0.25">
      <c r="A96" s="61" t="str">
        <f t="shared" si="7"/>
        <v/>
      </c>
      <c r="B96" s="77"/>
      <c r="C96" s="81" t="s">
        <v>53</v>
      </c>
      <c r="D96" s="81">
        <v>188</v>
      </c>
      <c r="E96" s="81" t="s">
        <v>306</v>
      </c>
      <c r="F96" s="81" t="s">
        <v>231</v>
      </c>
      <c r="G96" s="81">
        <v>1</v>
      </c>
      <c r="H96" s="61" t="str">
        <f t="shared" si="8"/>
        <v/>
      </c>
      <c r="I96" s="62" t="str">
        <f t="shared" si="13"/>
        <v/>
      </c>
      <c r="J96" s="62" t="str">
        <f>IF(B96&lt;&gt;"",COUNTIF(B$9:$B9870,B96),"")</f>
        <v/>
      </c>
      <c r="K96" s="62"/>
      <c r="L96" s="62" t="str">
        <f>IF(B96&lt;&gt;"",COUNTIF(M$9:$M9870,F96),"")</f>
        <v/>
      </c>
      <c r="M96" s="62" t="str">
        <f t="shared" si="9"/>
        <v/>
      </c>
      <c r="N96" s="69" t="str">
        <f t="shared" si="10"/>
        <v/>
      </c>
      <c r="O96" s="69" t="str">
        <f>IF($N96="P",COUNTIF($N$9:$N$9781,"P")-'Rosa e Controlli'!$I$33,"0")</f>
        <v>0</v>
      </c>
      <c r="P96" s="69" t="str">
        <f>IF($N96="D",COUNTIF($N$9:$N$9781,"D")-'Rosa e Controlli'!$I$34,"0")</f>
        <v>0</v>
      </c>
      <c r="Q96" s="69" t="str">
        <f>IF($N96="C",COUNTIF($N$9:$N$9781,"C")-'Rosa e Controlli'!$I$35,"0")</f>
        <v>0</v>
      </c>
      <c r="R96" s="69" t="str">
        <f>IF($N96="A",COUNTIF($N$9:$N$9781,"A")-'Rosa e Controlli'!$I$36,"0")</f>
        <v>0</v>
      </c>
      <c r="S96" s="69">
        <f t="shared" si="11"/>
        <v>0</v>
      </c>
      <c r="T96" s="69" t="str">
        <f t="shared" si="12"/>
        <v/>
      </c>
      <c r="U96" s="69"/>
      <c r="V96" s="69"/>
      <c r="W96" s="69"/>
    </row>
    <row r="97" spans="1:23" x14ac:dyDescent="0.25">
      <c r="A97" s="61" t="str">
        <f t="shared" si="7"/>
        <v/>
      </c>
      <c r="B97" s="77"/>
      <c r="C97" s="81" t="s">
        <v>53</v>
      </c>
      <c r="D97" s="81">
        <v>189</v>
      </c>
      <c r="E97" s="81" t="s">
        <v>307</v>
      </c>
      <c r="F97" s="81" t="s">
        <v>290</v>
      </c>
      <c r="G97" s="81">
        <v>1</v>
      </c>
      <c r="H97" s="61" t="str">
        <f t="shared" si="8"/>
        <v/>
      </c>
      <c r="I97" s="62" t="str">
        <f t="shared" si="13"/>
        <v/>
      </c>
      <c r="J97" s="62" t="str">
        <f>IF(B97&lt;&gt;"",COUNTIF(B$9:$B9871,B97),"")</f>
        <v/>
      </c>
      <c r="K97" s="62"/>
      <c r="L97" s="62" t="str">
        <f>IF(B97&lt;&gt;"",COUNTIF(M$9:$M9871,F97),"")</f>
        <v/>
      </c>
      <c r="M97" s="62" t="str">
        <f t="shared" si="9"/>
        <v/>
      </c>
      <c r="N97" s="69" t="str">
        <f t="shared" si="10"/>
        <v/>
      </c>
      <c r="O97" s="69" t="str">
        <f>IF($N97="P",COUNTIF($N$9:$N$9781,"P")-'Rosa e Controlli'!$I$33,"0")</f>
        <v>0</v>
      </c>
      <c r="P97" s="69" t="str">
        <f>IF($N97="D",COUNTIF($N$9:$N$9781,"D")-'Rosa e Controlli'!$I$34,"0")</f>
        <v>0</v>
      </c>
      <c r="Q97" s="69" t="str">
        <f>IF($N97="C",COUNTIF($N$9:$N$9781,"C")-'Rosa e Controlli'!$I$35,"0")</f>
        <v>0</v>
      </c>
      <c r="R97" s="69" t="str">
        <f>IF($N97="A",COUNTIF($N$9:$N$9781,"A")-'Rosa e Controlli'!$I$36,"0")</f>
        <v>0</v>
      </c>
      <c r="S97" s="69">
        <f t="shared" si="11"/>
        <v>0</v>
      </c>
      <c r="T97" s="69" t="str">
        <f t="shared" si="12"/>
        <v/>
      </c>
      <c r="U97" s="69"/>
      <c r="V97" s="69"/>
      <c r="W97" s="69"/>
    </row>
    <row r="98" spans="1:23" x14ac:dyDescent="0.25">
      <c r="A98" s="61" t="str">
        <f t="shared" si="7"/>
        <v/>
      </c>
      <c r="B98" s="77"/>
      <c r="C98" s="81" t="s">
        <v>53</v>
      </c>
      <c r="D98" s="81">
        <v>190</v>
      </c>
      <c r="E98" s="81" t="s">
        <v>308</v>
      </c>
      <c r="F98" s="81" t="s">
        <v>54</v>
      </c>
      <c r="G98" s="81">
        <v>1</v>
      </c>
      <c r="H98" s="61" t="str">
        <f t="shared" si="8"/>
        <v/>
      </c>
      <c r="I98" s="62" t="str">
        <f t="shared" si="13"/>
        <v/>
      </c>
      <c r="J98" s="62" t="str">
        <f>IF(B98&lt;&gt;"",COUNTIF(B$9:$B9872,B98),"")</f>
        <v/>
      </c>
      <c r="K98" s="62"/>
      <c r="L98" s="62" t="str">
        <f>IF(B98&lt;&gt;"",COUNTIF(M$9:$M9872,F98),"")</f>
        <v/>
      </c>
      <c r="M98" s="62" t="str">
        <f t="shared" si="9"/>
        <v/>
      </c>
      <c r="N98" s="69" t="str">
        <f t="shared" si="10"/>
        <v/>
      </c>
      <c r="O98" s="69" t="str">
        <f>IF($N98="P",COUNTIF($N$9:$N$9781,"P")-'Rosa e Controlli'!$I$33,"0")</f>
        <v>0</v>
      </c>
      <c r="P98" s="69" t="str">
        <f>IF($N98="D",COUNTIF($N$9:$N$9781,"D")-'Rosa e Controlli'!$I$34,"0")</f>
        <v>0</v>
      </c>
      <c r="Q98" s="69" t="str">
        <f>IF($N98="C",COUNTIF($N$9:$N$9781,"C")-'Rosa e Controlli'!$I$35,"0")</f>
        <v>0</v>
      </c>
      <c r="R98" s="69" t="str">
        <f>IF($N98="A",COUNTIF($N$9:$N$9781,"A")-'Rosa e Controlli'!$I$36,"0")</f>
        <v>0</v>
      </c>
      <c r="S98" s="69">
        <f t="shared" si="11"/>
        <v>0</v>
      </c>
      <c r="T98" s="69" t="str">
        <f t="shared" si="12"/>
        <v/>
      </c>
      <c r="U98" s="69"/>
      <c r="V98" s="69"/>
      <c r="W98" s="69"/>
    </row>
    <row r="99" spans="1:23" x14ac:dyDescent="0.25">
      <c r="A99" s="61" t="str">
        <f t="shared" si="7"/>
        <v/>
      </c>
      <c r="B99" s="77"/>
      <c r="C99" s="81" t="s">
        <v>53</v>
      </c>
      <c r="D99" s="81">
        <v>191</v>
      </c>
      <c r="E99" s="81" t="s">
        <v>309</v>
      </c>
      <c r="F99" s="81" t="s">
        <v>56</v>
      </c>
      <c r="G99" s="81">
        <v>1</v>
      </c>
      <c r="H99" s="61" t="str">
        <f t="shared" si="8"/>
        <v/>
      </c>
      <c r="I99" s="62" t="str">
        <f t="shared" si="13"/>
        <v/>
      </c>
      <c r="J99" s="62" t="str">
        <f>IF(B99&lt;&gt;"",COUNTIF(B$9:$B9873,B99),"")</f>
        <v/>
      </c>
      <c r="K99" s="62"/>
      <c r="L99" s="62" t="str">
        <f>IF(B99&lt;&gt;"",COUNTIF(M$9:$M9873,F99),"")</f>
        <v/>
      </c>
      <c r="M99" s="62" t="str">
        <f t="shared" si="9"/>
        <v/>
      </c>
      <c r="N99" s="69" t="str">
        <f t="shared" si="10"/>
        <v/>
      </c>
      <c r="O99" s="69" t="str">
        <f>IF($N99="P",COUNTIF($N$9:$N$9781,"P")-'Rosa e Controlli'!$I$33,"0")</f>
        <v>0</v>
      </c>
      <c r="P99" s="69" t="str">
        <f>IF($N99="D",COUNTIF($N$9:$N$9781,"D")-'Rosa e Controlli'!$I$34,"0")</f>
        <v>0</v>
      </c>
      <c r="Q99" s="69" t="str">
        <f>IF($N99="C",COUNTIF($N$9:$N$9781,"C")-'Rosa e Controlli'!$I$35,"0")</f>
        <v>0</v>
      </c>
      <c r="R99" s="69" t="str">
        <f>IF($N99="A",COUNTIF($N$9:$N$9781,"A")-'Rosa e Controlli'!$I$36,"0")</f>
        <v>0</v>
      </c>
      <c r="S99" s="69">
        <f t="shared" si="11"/>
        <v>0</v>
      </c>
      <c r="T99" s="69" t="str">
        <f t="shared" si="12"/>
        <v/>
      </c>
      <c r="U99" s="69"/>
      <c r="V99" s="69"/>
      <c r="W99" s="69"/>
    </row>
    <row r="100" spans="1:23" x14ac:dyDescent="0.25">
      <c r="A100" s="61" t="str">
        <f t="shared" si="7"/>
        <v/>
      </c>
      <c r="B100" s="77"/>
      <c r="C100" s="81" t="s">
        <v>53</v>
      </c>
      <c r="D100" s="81">
        <v>192</v>
      </c>
      <c r="E100" s="81" t="s">
        <v>310</v>
      </c>
      <c r="F100" s="81" t="s">
        <v>255</v>
      </c>
      <c r="G100" s="81">
        <v>1</v>
      </c>
      <c r="H100" s="61" t="str">
        <f t="shared" si="8"/>
        <v/>
      </c>
      <c r="I100" s="62" t="str">
        <f t="shared" si="13"/>
        <v/>
      </c>
      <c r="J100" s="62" t="str">
        <f>IF(B100&lt;&gt;"",COUNTIF(B$9:$B9874,B100),"")</f>
        <v/>
      </c>
      <c r="K100" s="62"/>
      <c r="L100" s="62" t="str">
        <f>IF(B100&lt;&gt;"",COUNTIF(M$9:$M9874,F100),"")</f>
        <v/>
      </c>
      <c r="M100" s="62" t="str">
        <f t="shared" si="9"/>
        <v/>
      </c>
      <c r="N100" s="69" t="str">
        <f t="shared" si="10"/>
        <v/>
      </c>
      <c r="O100" s="69" t="str">
        <f>IF($N100="P",COUNTIF($N$9:$N$9781,"P")-'Rosa e Controlli'!$I$33,"0")</f>
        <v>0</v>
      </c>
      <c r="P100" s="69" t="str">
        <f>IF($N100="D",COUNTIF($N$9:$N$9781,"D")-'Rosa e Controlli'!$I$34,"0")</f>
        <v>0</v>
      </c>
      <c r="Q100" s="69" t="str">
        <f>IF($N100="C",COUNTIF($N$9:$N$9781,"C")-'Rosa e Controlli'!$I$35,"0")</f>
        <v>0</v>
      </c>
      <c r="R100" s="69" t="str">
        <f>IF($N100="A",COUNTIF($N$9:$N$9781,"A")-'Rosa e Controlli'!$I$36,"0")</f>
        <v>0</v>
      </c>
      <c r="S100" s="69">
        <f t="shared" si="11"/>
        <v>0</v>
      </c>
      <c r="T100" s="69" t="str">
        <f t="shared" si="12"/>
        <v/>
      </c>
      <c r="U100" s="69"/>
      <c r="V100" s="69"/>
      <c r="W100" s="69"/>
    </row>
    <row r="101" spans="1:23" x14ac:dyDescent="0.25">
      <c r="A101" s="61" t="str">
        <f t="shared" si="7"/>
        <v/>
      </c>
      <c r="B101" s="77"/>
      <c r="C101" s="81" t="s">
        <v>53</v>
      </c>
      <c r="D101" s="81">
        <v>193</v>
      </c>
      <c r="E101" s="81" t="s">
        <v>311</v>
      </c>
      <c r="F101" s="81" t="s">
        <v>61</v>
      </c>
      <c r="G101" s="81">
        <v>1</v>
      </c>
      <c r="H101" s="61" t="str">
        <f t="shared" si="8"/>
        <v/>
      </c>
      <c r="I101" s="62" t="str">
        <f t="shared" si="13"/>
        <v/>
      </c>
      <c r="J101" s="62" t="str">
        <f>IF(B101&lt;&gt;"",COUNTIF(B$9:$B9875,B101),"")</f>
        <v/>
      </c>
      <c r="K101" s="62"/>
      <c r="L101" s="62" t="str">
        <f>IF(B101&lt;&gt;"",COUNTIF(M$9:$M9875,F101),"")</f>
        <v/>
      </c>
      <c r="M101" s="62" t="str">
        <f t="shared" si="9"/>
        <v/>
      </c>
      <c r="N101" s="69" t="str">
        <f t="shared" si="10"/>
        <v/>
      </c>
      <c r="O101" s="69" t="str">
        <f>IF($N101="P",COUNTIF($N$9:$N$9781,"P")-'Rosa e Controlli'!$I$33,"0")</f>
        <v>0</v>
      </c>
      <c r="P101" s="69" t="str">
        <f>IF($N101="D",COUNTIF($N$9:$N$9781,"D")-'Rosa e Controlli'!$I$34,"0")</f>
        <v>0</v>
      </c>
      <c r="Q101" s="69" t="str">
        <f>IF($N101="C",COUNTIF($N$9:$N$9781,"C")-'Rosa e Controlli'!$I$35,"0")</f>
        <v>0</v>
      </c>
      <c r="R101" s="69" t="str">
        <f>IF($N101="A",COUNTIF($N$9:$N$9781,"A")-'Rosa e Controlli'!$I$36,"0")</f>
        <v>0</v>
      </c>
      <c r="S101" s="69">
        <f t="shared" si="11"/>
        <v>0</v>
      </c>
      <c r="T101" s="69" t="str">
        <f t="shared" si="12"/>
        <v/>
      </c>
      <c r="U101" s="69"/>
      <c r="V101" s="69"/>
      <c r="W101" s="69"/>
    </row>
    <row r="102" spans="1:23" x14ac:dyDescent="0.25">
      <c r="A102" s="61" t="str">
        <f t="shared" si="7"/>
        <v/>
      </c>
      <c r="B102" s="77"/>
      <c r="C102" s="81" t="s">
        <v>53</v>
      </c>
      <c r="D102" s="81">
        <v>194</v>
      </c>
      <c r="E102" s="81" t="s">
        <v>312</v>
      </c>
      <c r="F102" s="81" t="s">
        <v>69</v>
      </c>
      <c r="G102" s="81">
        <v>1</v>
      </c>
      <c r="H102" s="61" t="str">
        <f t="shared" si="8"/>
        <v/>
      </c>
      <c r="I102" s="62" t="str">
        <f t="shared" si="13"/>
        <v/>
      </c>
      <c r="J102" s="62" t="str">
        <f>IF(B102&lt;&gt;"",COUNTIF(B$9:$B9876,B102),"")</f>
        <v/>
      </c>
      <c r="K102" s="62"/>
      <c r="L102" s="62" t="str">
        <f>IF(B102&lt;&gt;"",COUNTIF(M$9:$M9876,F102),"")</f>
        <v/>
      </c>
      <c r="M102" s="62" t="str">
        <f t="shared" si="9"/>
        <v/>
      </c>
      <c r="N102" s="69" t="str">
        <f t="shared" si="10"/>
        <v/>
      </c>
      <c r="O102" s="69" t="str">
        <f>IF($N102="P",COUNTIF($N$9:$N$9781,"P")-'Rosa e Controlli'!$I$33,"0")</f>
        <v>0</v>
      </c>
      <c r="P102" s="69" t="str">
        <f>IF($N102="D",COUNTIF($N$9:$N$9781,"D")-'Rosa e Controlli'!$I$34,"0")</f>
        <v>0</v>
      </c>
      <c r="Q102" s="69" t="str">
        <f>IF($N102="C",COUNTIF($N$9:$N$9781,"C")-'Rosa e Controlli'!$I$35,"0")</f>
        <v>0</v>
      </c>
      <c r="R102" s="69" t="str">
        <f>IF($N102="A",COUNTIF($N$9:$N$9781,"A")-'Rosa e Controlli'!$I$36,"0")</f>
        <v>0</v>
      </c>
      <c r="S102" s="69">
        <f t="shared" si="11"/>
        <v>0</v>
      </c>
      <c r="T102" s="69" t="str">
        <f t="shared" si="12"/>
        <v/>
      </c>
      <c r="U102" s="69"/>
      <c r="V102" s="69"/>
      <c r="W102" s="69"/>
    </row>
    <row r="103" spans="1:23" x14ac:dyDescent="0.25">
      <c r="A103" s="61" t="str">
        <f t="shared" si="7"/>
        <v/>
      </c>
      <c r="B103" s="77"/>
      <c r="C103" s="81" t="s">
        <v>53</v>
      </c>
      <c r="D103" s="81">
        <v>195</v>
      </c>
      <c r="E103" s="81" t="s">
        <v>313</v>
      </c>
      <c r="F103" s="81" t="s">
        <v>240</v>
      </c>
      <c r="G103" s="81">
        <v>1</v>
      </c>
      <c r="H103" s="61" t="str">
        <f t="shared" si="8"/>
        <v/>
      </c>
      <c r="I103" s="62" t="str">
        <f t="shared" si="13"/>
        <v/>
      </c>
      <c r="J103" s="62" t="str">
        <f>IF(B103&lt;&gt;"",COUNTIF(B$9:$B9877,B103),"")</f>
        <v/>
      </c>
      <c r="K103" s="62"/>
      <c r="L103" s="62" t="str">
        <f>IF(B103&lt;&gt;"",COUNTIF(M$9:$M9877,F103),"")</f>
        <v/>
      </c>
      <c r="M103" s="62" t="str">
        <f t="shared" si="9"/>
        <v/>
      </c>
      <c r="N103" s="69" t="str">
        <f t="shared" si="10"/>
        <v/>
      </c>
      <c r="O103" s="69" t="str">
        <f>IF($N103="P",COUNTIF($N$9:$N$9781,"P")-'Rosa e Controlli'!$I$33,"0")</f>
        <v>0</v>
      </c>
      <c r="P103" s="69" t="str">
        <f>IF($N103="D",COUNTIF($N$9:$N$9781,"D")-'Rosa e Controlli'!$I$34,"0")</f>
        <v>0</v>
      </c>
      <c r="Q103" s="69" t="str">
        <f>IF($N103="C",COUNTIF($N$9:$N$9781,"C")-'Rosa e Controlli'!$I$35,"0")</f>
        <v>0</v>
      </c>
      <c r="R103" s="69" t="str">
        <f>IF($N103="A",COUNTIF($N$9:$N$9781,"A")-'Rosa e Controlli'!$I$36,"0")</f>
        <v>0</v>
      </c>
      <c r="S103" s="69">
        <f t="shared" si="11"/>
        <v>0</v>
      </c>
      <c r="T103" s="69" t="str">
        <f t="shared" si="12"/>
        <v/>
      </c>
      <c r="U103" s="69"/>
      <c r="V103" s="69"/>
      <c r="W103" s="69"/>
    </row>
    <row r="104" spans="1:23" x14ac:dyDescent="0.25">
      <c r="A104" s="61" t="str">
        <f t="shared" si="7"/>
        <v/>
      </c>
      <c r="B104" s="77"/>
      <c r="C104" s="81" t="s">
        <v>53</v>
      </c>
      <c r="D104" s="81">
        <v>196</v>
      </c>
      <c r="E104" s="81" t="s">
        <v>314</v>
      </c>
      <c r="F104" s="81" t="s">
        <v>222</v>
      </c>
      <c r="G104" s="81">
        <v>1</v>
      </c>
      <c r="H104" s="61" t="str">
        <f t="shared" si="8"/>
        <v/>
      </c>
      <c r="I104" s="62" t="str">
        <f t="shared" si="13"/>
        <v/>
      </c>
      <c r="J104" s="62" t="str">
        <f>IF(B104&lt;&gt;"",COUNTIF(B$9:$B9878,B104),"")</f>
        <v/>
      </c>
      <c r="K104" s="62"/>
      <c r="L104" s="62" t="str">
        <f>IF(B104&lt;&gt;"",COUNTIF(M$9:$M9878,F104),"")</f>
        <v/>
      </c>
      <c r="M104" s="62" t="str">
        <f t="shared" si="9"/>
        <v/>
      </c>
      <c r="N104" s="69" t="str">
        <f t="shared" si="10"/>
        <v/>
      </c>
      <c r="O104" s="69" t="str">
        <f>IF($N104="P",COUNTIF($N$9:$N$9781,"P")-'Rosa e Controlli'!$I$33,"0")</f>
        <v>0</v>
      </c>
      <c r="P104" s="69" t="str">
        <f>IF($N104="D",COUNTIF($N$9:$N$9781,"D")-'Rosa e Controlli'!$I$34,"0")</f>
        <v>0</v>
      </c>
      <c r="Q104" s="69" t="str">
        <f>IF($N104="C",COUNTIF($N$9:$N$9781,"C")-'Rosa e Controlli'!$I$35,"0")</f>
        <v>0</v>
      </c>
      <c r="R104" s="69" t="str">
        <f>IF($N104="A",COUNTIF($N$9:$N$9781,"A")-'Rosa e Controlli'!$I$36,"0")</f>
        <v>0</v>
      </c>
      <c r="S104" s="69">
        <f t="shared" si="11"/>
        <v>0</v>
      </c>
      <c r="T104" s="69" t="str">
        <f t="shared" si="12"/>
        <v/>
      </c>
      <c r="U104" s="69"/>
      <c r="V104" s="69"/>
      <c r="W104" s="69"/>
    </row>
    <row r="105" spans="1:23" x14ac:dyDescent="0.25">
      <c r="A105" s="61" t="str">
        <f t="shared" si="7"/>
        <v/>
      </c>
      <c r="B105" s="77"/>
      <c r="C105" s="81" t="s">
        <v>53</v>
      </c>
      <c r="D105" s="81">
        <v>197</v>
      </c>
      <c r="E105" s="81" t="s">
        <v>315</v>
      </c>
      <c r="F105" s="81" t="s">
        <v>282</v>
      </c>
      <c r="G105" s="81">
        <v>1</v>
      </c>
      <c r="H105" s="61" t="str">
        <f t="shared" si="8"/>
        <v/>
      </c>
      <c r="I105" s="62" t="str">
        <f t="shared" si="13"/>
        <v/>
      </c>
      <c r="J105" s="62" t="str">
        <f>IF(B105&lt;&gt;"",COUNTIF(B$9:$B9879,B105),"")</f>
        <v/>
      </c>
      <c r="K105" s="62"/>
      <c r="L105" s="62" t="str">
        <f>IF(B105&lt;&gt;"",COUNTIF(M$9:$M9879,F105),"")</f>
        <v/>
      </c>
      <c r="M105" s="62" t="str">
        <f t="shared" si="9"/>
        <v/>
      </c>
      <c r="N105" s="69" t="str">
        <f t="shared" si="10"/>
        <v/>
      </c>
      <c r="O105" s="69" t="str">
        <f>IF($N105="P",COUNTIF($N$9:$N$9781,"P")-'Rosa e Controlli'!$I$33,"0")</f>
        <v>0</v>
      </c>
      <c r="P105" s="69" t="str">
        <f>IF($N105="D",COUNTIF($N$9:$N$9781,"D")-'Rosa e Controlli'!$I$34,"0")</f>
        <v>0</v>
      </c>
      <c r="Q105" s="69" t="str">
        <f>IF($N105="C",COUNTIF($N$9:$N$9781,"C")-'Rosa e Controlli'!$I$35,"0")</f>
        <v>0</v>
      </c>
      <c r="R105" s="69" t="str">
        <f>IF($N105="A",COUNTIF($N$9:$N$9781,"A")-'Rosa e Controlli'!$I$36,"0")</f>
        <v>0</v>
      </c>
      <c r="S105" s="69">
        <f t="shared" si="11"/>
        <v>0</v>
      </c>
      <c r="T105" s="69" t="str">
        <f t="shared" si="12"/>
        <v/>
      </c>
      <c r="U105" s="69"/>
      <c r="V105" s="69"/>
      <c r="W105" s="69"/>
    </row>
    <row r="106" spans="1:23" x14ac:dyDescent="0.25">
      <c r="A106" s="61" t="str">
        <f t="shared" si="7"/>
        <v/>
      </c>
      <c r="B106" s="77"/>
      <c r="C106" s="81" t="s">
        <v>53</v>
      </c>
      <c r="D106" s="81">
        <v>198</v>
      </c>
      <c r="E106" s="81" t="s">
        <v>316</v>
      </c>
      <c r="F106" s="81" t="s">
        <v>55</v>
      </c>
      <c r="G106" s="81">
        <v>1</v>
      </c>
      <c r="H106" s="61" t="str">
        <f t="shared" si="8"/>
        <v/>
      </c>
      <c r="I106" s="62" t="str">
        <f t="shared" si="13"/>
        <v/>
      </c>
      <c r="J106" s="62" t="str">
        <f>IF(B106&lt;&gt;"",COUNTIF(B$9:$B9880,B106),"")</f>
        <v/>
      </c>
      <c r="K106" s="62"/>
      <c r="L106" s="62" t="str">
        <f>IF(B106&lt;&gt;"",COUNTIF(M$9:$M9880,F106),"")</f>
        <v/>
      </c>
      <c r="M106" s="62" t="str">
        <f t="shared" si="9"/>
        <v/>
      </c>
      <c r="N106" s="69" t="str">
        <f t="shared" si="10"/>
        <v/>
      </c>
      <c r="O106" s="69" t="str">
        <f>IF($N106="P",COUNTIF($N$9:$N$9781,"P")-'Rosa e Controlli'!$I$33,"0")</f>
        <v>0</v>
      </c>
      <c r="P106" s="69" t="str">
        <f>IF($N106="D",COUNTIF($N$9:$N$9781,"D")-'Rosa e Controlli'!$I$34,"0")</f>
        <v>0</v>
      </c>
      <c r="Q106" s="69" t="str">
        <f>IF($N106="C",COUNTIF($N$9:$N$9781,"C")-'Rosa e Controlli'!$I$35,"0")</f>
        <v>0</v>
      </c>
      <c r="R106" s="69" t="str">
        <f>IF($N106="A",COUNTIF($N$9:$N$9781,"A")-'Rosa e Controlli'!$I$36,"0")</f>
        <v>0</v>
      </c>
      <c r="S106" s="69">
        <f t="shared" si="11"/>
        <v>0</v>
      </c>
      <c r="T106" s="69" t="str">
        <f t="shared" si="12"/>
        <v/>
      </c>
      <c r="U106" s="69"/>
      <c r="V106" s="69"/>
      <c r="W106" s="69"/>
    </row>
    <row r="107" spans="1:23" x14ac:dyDescent="0.25">
      <c r="A107" s="61" t="str">
        <f t="shared" si="7"/>
        <v/>
      </c>
      <c r="B107" s="77"/>
      <c r="C107" s="81" t="s">
        <v>63</v>
      </c>
      <c r="D107" s="81">
        <v>200</v>
      </c>
      <c r="E107" s="81" t="s">
        <v>317</v>
      </c>
      <c r="F107" s="81" t="s">
        <v>255</v>
      </c>
      <c r="G107" s="81">
        <v>4</v>
      </c>
      <c r="H107" s="61" t="str">
        <f t="shared" si="8"/>
        <v/>
      </c>
      <c r="I107" s="62" t="str">
        <f t="shared" si="13"/>
        <v/>
      </c>
      <c r="J107" s="62" t="str">
        <f>IF(B107&lt;&gt;"",COUNTIF(B$9:$B9881,B107),"")</f>
        <v/>
      </c>
      <c r="K107" s="62"/>
      <c r="L107" s="62" t="str">
        <f>IF(B107&lt;&gt;"",COUNTIF(M$9:$M9881,F107),"")</f>
        <v/>
      </c>
      <c r="M107" s="62" t="str">
        <f t="shared" si="9"/>
        <v/>
      </c>
      <c r="N107" s="69" t="str">
        <f t="shared" si="10"/>
        <v/>
      </c>
      <c r="O107" s="69" t="str">
        <f>IF($N107="P",COUNTIF($N$9:$N$9781,"P")-'Rosa e Controlli'!$I$33,"0")</f>
        <v>0</v>
      </c>
      <c r="P107" s="69" t="str">
        <f>IF($N107="D",COUNTIF($N$9:$N$9781,"D")-'Rosa e Controlli'!$I$34,"0")</f>
        <v>0</v>
      </c>
      <c r="Q107" s="69" t="str">
        <f>IF($N107="C",COUNTIF($N$9:$N$9781,"C")-'Rosa e Controlli'!$I$35,"0")</f>
        <v>0</v>
      </c>
      <c r="R107" s="69" t="str">
        <f>IF($N107="A",COUNTIF($N$9:$N$9781,"A")-'Rosa e Controlli'!$I$36,"0")</f>
        <v>0</v>
      </c>
      <c r="S107" s="69">
        <f t="shared" si="11"/>
        <v>0</v>
      </c>
      <c r="T107" s="69" t="str">
        <f t="shared" si="12"/>
        <v/>
      </c>
      <c r="U107" s="69"/>
      <c r="V107" s="69"/>
      <c r="W107" s="69"/>
    </row>
    <row r="108" spans="1:23" x14ac:dyDescent="0.25">
      <c r="A108" s="61" t="str">
        <f t="shared" si="7"/>
        <v/>
      </c>
      <c r="B108" s="77"/>
      <c r="C108" s="81" t="s">
        <v>63</v>
      </c>
      <c r="D108" s="81">
        <v>201</v>
      </c>
      <c r="E108" s="81" t="s">
        <v>318</v>
      </c>
      <c r="F108" s="81" t="s">
        <v>274</v>
      </c>
      <c r="G108" s="81">
        <v>3</v>
      </c>
      <c r="H108" s="61" t="str">
        <f t="shared" si="8"/>
        <v/>
      </c>
      <c r="I108" s="62" t="str">
        <f t="shared" si="13"/>
        <v/>
      </c>
      <c r="J108" s="62" t="str">
        <f>IF(B108&lt;&gt;"",COUNTIF(B$9:$B9882,B108),"")</f>
        <v/>
      </c>
      <c r="K108" s="62"/>
      <c r="L108" s="62" t="str">
        <f>IF(B108&lt;&gt;"",COUNTIF(M$9:$M9882,F108),"")</f>
        <v/>
      </c>
      <c r="M108" s="62" t="str">
        <f t="shared" si="9"/>
        <v/>
      </c>
      <c r="N108" s="69" t="str">
        <f t="shared" si="10"/>
        <v/>
      </c>
      <c r="O108" s="69" t="str">
        <f>IF($N108="P",COUNTIF($N$9:$N$9781,"P")-'Rosa e Controlli'!$I$33,"0")</f>
        <v>0</v>
      </c>
      <c r="P108" s="69" t="str">
        <f>IF($N108="D",COUNTIF($N$9:$N$9781,"D")-'Rosa e Controlli'!$I$34,"0")</f>
        <v>0</v>
      </c>
      <c r="Q108" s="69" t="str">
        <f>IF($N108="C",COUNTIF($N$9:$N$9781,"C")-'Rosa e Controlli'!$I$35,"0")</f>
        <v>0</v>
      </c>
      <c r="R108" s="69" t="str">
        <f>IF($N108="A",COUNTIF($N$9:$N$9781,"A")-'Rosa e Controlli'!$I$36,"0")</f>
        <v>0</v>
      </c>
      <c r="S108" s="69">
        <f t="shared" si="11"/>
        <v>0</v>
      </c>
      <c r="T108" s="69" t="str">
        <f t="shared" si="12"/>
        <v/>
      </c>
      <c r="U108" s="69"/>
      <c r="V108" s="69"/>
      <c r="W108" s="69"/>
    </row>
    <row r="109" spans="1:23" x14ac:dyDescent="0.25">
      <c r="A109" s="61" t="str">
        <f t="shared" si="7"/>
        <v/>
      </c>
      <c r="B109" s="77"/>
      <c r="C109" s="81" t="s">
        <v>63</v>
      </c>
      <c r="D109" s="81">
        <v>202</v>
      </c>
      <c r="E109" s="81" t="s">
        <v>319</v>
      </c>
      <c r="F109" s="81" t="s">
        <v>228</v>
      </c>
      <c r="G109" s="81">
        <v>9</v>
      </c>
      <c r="H109" s="61" t="str">
        <f t="shared" si="8"/>
        <v/>
      </c>
      <c r="I109" s="62" t="str">
        <f t="shared" si="13"/>
        <v/>
      </c>
      <c r="J109" s="62" t="str">
        <f>IF(B109&lt;&gt;"",COUNTIF(B$9:$B9883,B109),"")</f>
        <v/>
      </c>
      <c r="K109" s="62"/>
      <c r="L109" s="62" t="str">
        <f>IF(B109&lt;&gt;"",COUNTIF(M$9:$M9883,F109),"")</f>
        <v/>
      </c>
      <c r="M109" s="62" t="str">
        <f t="shared" si="9"/>
        <v/>
      </c>
      <c r="N109" s="69" t="str">
        <f t="shared" si="10"/>
        <v/>
      </c>
      <c r="O109" s="69" t="str">
        <f>IF($N109="P",COUNTIF($N$9:$N$9781,"P")-'Rosa e Controlli'!$I$33,"0")</f>
        <v>0</v>
      </c>
      <c r="P109" s="69" t="str">
        <f>IF($N109="D",COUNTIF($N$9:$N$9781,"D")-'Rosa e Controlli'!$I$34,"0")</f>
        <v>0</v>
      </c>
      <c r="Q109" s="69" t="str">
        <f>IF($N109="C",COUNTIF($N$9:$N$9781,"C")-'Rosa e Controlli'!$I$35,"0")</f>
        <v>0</v>
      </c>
      <c r="R109" s="69" t="str">
        <f>IF($N109="A",COUNTIF($N$9:$N$9781,"A")-'Rosa e Controlli'!$I$36,"0")</f>
        <v>0</v>
      </c>
      <c r="S109" s="69">
        <f t="shared" si="11"/>
        <v>0</v>
      </c>
      <c r="T109" s="69" t="str">
        <f t="shared" si="12"/>
        <v/>
      </c>
      <c r="U109" s="69"/>
      <c r="V109" s="69"/>
      <c r="W109" s="69"/>
    </row>
    <row r="110" spans="1:23" x14ac:dyDescent="0.25">
      <c r="A110" s="61" t="str">
        <f t="shared" si="7"/>
        <v/>
      </c>
      <c r="B110" s="77"/>
      <c r="C110" s="81" t="s">
        <v>63</v>
      </c>
      <c r="D110" s="81">
        <v>203</v>
      </c>
      <c r="E110" s="81" t="s">
        <v>320</v>
      </c>
      <c r="F110" s="81" t="s">
        <v>238</v>
      </c>
      <c r="G110" s="81">
        <v>5</v>
      </c>
      <c r="H110" s="61" t="str">
        <f t="shared" si="8"/>
        <v/>
      </c>
      <c r="I110" s="62" t="str">
        <f t="shared" si="13"/>
        <v/>
      </c>
      <c r="J110" s="62" t="str">
        <f>IF(B110&lt;&gt;"",COUNTIF(B$9:$B9884,B110),"")</f>
        <v/>
      </c>
      <c r="K110" s="62"/>
      <c r="L110" s="62" t="str">
        <f>IF(B110&lt;&gt;"",COUNTIF(M$9:$M9884,F110),"")</f>
        <v/>
      </c>
      <c r="M110" s="62" t="str">
        <f t="shared" si="9"/>
        <v/>
      </c>
      <c r="N110" s="69" t="str">
        <f t="shared" si="10"/>
        <v/>
      </c>
      <c r="O110" s="69" t="str">
        <f>IF($N110="P",COUNTIF($N$9:$N$9781,"P")-'Rosa e Controlli'!$I$33,"0")</f>
        <v>0</v>
      </c>
      <c r="P110" s="69" t="str">
        <f>IF($N110="D",COUNTIF($N$9:$N$9781,"D")-'Rosa e Controlli'!$I$34,"0")</f>
        <v>0</v>
      </c>
      <c r="Q110" s="69" t="str">
        <f>IF($N110="C",COUNTIF($N$9:$N$9781,"C")-'Rosa e Controlli'!$I$35,"0")</f>
        <v>0</v>
      </c>
      <c r="R110" s="69" t="str">
        <f>IF($N110="A",COUNTIF($N$9:$N$9781,"A")-'Rosa e Controlli'!$I$36,"0")</f>
        <v>0</v>
      </c>
      <c r="S110" s="69">
        <f t="shared" si="11"/>
        <v>0</v>
      </c>
      <c r="T110" s="69" t="str">
        <f t="shared" si="12"/>
        <v/>
      </c>
      <c r="U110" s="69"/>
      <c r="V110" s="69"/>
      <c r="W110" s="69"/>
    </row>
    <row r="111" spans="1:23" x14ac:dyDescent="0.25">
      <c r="A111" s="61" t="str">
        <f t="shared" si="7"/>
        <v/>
      </c>
      <c r="B111" s="77"/>
      <c r="C111" s="81" t="s">
        <v>63</v>
      </c>
      <c r="D111" s="81">
        <v>204</v>
      </c>
      <c r="E111" s="81" t="s">
        <v>321</v>
      </c>
      <c r="F111" s="81" t="s">
        <v>61</v>
      </c>
      <c r="G111" s="81">
        <v>7</v>
      </c>
      <c r="H111" s="61" t="str">
        <f t="shared" si="8"/>
        <v/>
      </c>
      <c r="I111" s="62" t="str">
        <f t="shared" si="13"/>
        <v/>
      </c>
      <c r="J111" s="62" t="str">
        <f>IF(B111&lt;&gt;"",COUNTIF(B$9:$B9885,B111),"")</f>
        <v/>
      </c>
      <c r="K111" s="62"/>
      <c r="L111" s="62" t="str">
        <f>IF(B111&lt;&gt;"",COUNTIF(M$9:$M9885,F111),"")</f>
        <v/>
      </c>
      <c r="M111" s="62" t="str">
        <f t="shared" si="9"/>
        <v/>
      </c>
      <c r="N111" s="69" t="str">
        <f t="shared" si="10"/>
        <v/>
      </c>
      <c r="O111" s="69" t="str">
        <f>IF($N111="P",COUNTIF($N$9:$N$9781,"P")-'Rosa e Controlli'!$I$33,"0")</f>
        <v>0</v>
      </c>
      <c r="P111" s="69" t="str">
        <f>IF($N111="D",COUNTIF($N$9:$N$9781,"D")-'Rosa e Controlli'!$I$34,"0")</f>
        <v>0</v>
      </c>
      <c r="Q111" s="69" t="str">
        <f>IF($N111="C",COUNTIF($N$9:$N$9781,"C")-'Rosa e Controlli'!$I$35,"0")</f>
        <v>0</v>
      </c>
      <c r="R111" s="69" t="str">
        <f>IF($N111="A",COUNTIF($N$9:$N$9781,"A")-'Rosa e Controlli'!$I$36,"0")</f>
        <v>0</v>
      </c>
      <c r="S111" s="69">
        <f t="shared" si="11"/>
        <v>0</v>
      </c>
      <c r="T111" s="69" t="str">
        <f t="shared" si="12"/>
        <v/>
      </c>
      <c r="U111" s="69"/>
      <c r="V111" s="69"/>
      <c r="W111" s="69"/>
    </row>
    <row r="112" spans="1:23" x14ac:dyDescent="0.25">
      <c r="A112" s="61" t="str">
        <f t="shared" si="7"/>
        <v/>
      </c>
      <c r="B112" s="77"/>
      <c r="C112" s="81" t="s">
        <v>63</v>
      </c>
      <c r="D112" s="81">
        <v>205</v>
      </c>
      <c r="E112" s="81" t="s">
        <v>322</v>
      </c>
      <c r="F112" s="81" t="s">
        <v>222</v>
      </c>
      <c r="G112" s="81">
        <v>1</v>
      </c>
      <c r="H112" s="61" t="str">
        <f t="shared" si="8"/>
        <v/>
      </c>
      <c r="I112" s="62" t="str">
        <f t="shared" si="13"/>
        <v/>
      </c>
      <c r="J112" s="62" t="str">
        <f>IF(B112&lt;&gt;"",COUNTIF(B$9:$B9886,B112),"")</f>
        <v/>
      </c>
      <c r="K112" s="62"/>
      <c r="L112" s="62" t="str">
        <f>IF(B112&lt;&gt;"",COUNTIF(M$9:$M9886,F112),"")</f>
        <v/>
      </c>
      <c r="M112" s="62" t="str">
        <f t="shared" si="9"/>
        <v/>
      </c>
      <c r="N112" s="69" t="str">
        <f t="shared" si="10"/>
        <v/>
      </c>
      <c r="O112" s="69" t="str">
        <f>IF($N112="P",COUNTIF($N$9:$N$9781,"P")-'Rosa e Controlli'!$I$33,"0")</f>
        <v>0</v>
      </c>
      <c r="P112" s="69" t="str">
        <f>IF($N112="D",COUNTIF($N$9:$N$9781,"D")-'Rosa e Controlli'!$I$34,"0")</f>
        <v>0</v>
      </c>
      <c r="Q112" s="69" t="str">
        <f>IF($N112="C",COUNTIF($N$9:$N$9781,"C")-'Rosa e Controlli'!$I$35,"0")</f>
        <v>0</v>
      </c>
      <c r="R112" s="69" t="str">
        <f>IF($N112="A",COUNTIF($N$9:$N$9781,"A")-'Rosa e Controlli'!$I$36,"0")</f>
        <v>0</v>
      </c>
      <c r="S112" s="69">
        <f t="shared" si="11"/>
        <v>0</v>
      </c>
      <c r="T112" s="69" t="str">
        <f t="shared" si="12"/>
        <v/>
      </c>
      <c r="U112" s="69"/>
      <c r="V112" s="69"/>
      <c r="W112" s="69"/>
    </row>
    <row r="113" spans="1:23" x14ac:dyDescent="0.25">
      <c r="A113" s="61" t="str">
        <f t="shared" si="7"/>
        <v/>
      </c>
      <c r="B113" s="77"/>
      <c r="C113" s="81" t="s">
        <v>63</v>
      </c>
      <c r="D113" s="81">
        <v>206</v>
      </c>
      <c r="E113" s="81" t="s">
        <v>323</v>
      </c>
      <c r="F113" s="81" t="s">
        <v>222</v>
      </c>
      <c r="G113" s="81">
        <v>4</v>
      </c>
      <c r="H113" s="61" t="str">
        <f t="shared" si="8"/>
        <v/>
      </c>
      <c r="I113" s="62" t="str">
        <f t="shared" si="13"/>
        <v/>
      </c>
      <c r="J113" s="62" t="str">
        <f>IF(B113&lt;&gt;"",COUNTIF(B$9:$B9887,B113),"")</f>
        <v/>
      </c>
      <c r="K113" s="62"/>
      <c r="L113" s="62" t="str">
        <f>IF(B113&lt;&gt;"",COUNTIF(M$9:$M9887,F113),"")</f>
        <v/>
      </c>
      <c r="M113" s="62" t="str">
        <f t="shared" si="9"/>
        <v/>
      </c>
      <c r="N113" s="69" t="str">
        <f t="shared" si="10"/>
        <v/>
      </c>
      <c r="O113" s="69" t="str">
        <f>IF($N113="P",COUNTIF($N$9:$N$9781,"P")-'Rosa e Controlli'!$I$33,"0")</f>
        <v>0</v>
      </c>
      <c r="P113" s="69" t="str">
        <f>IF($N113="D",COUNTIF($N$9:$N$9781,"D")-'Rosa e Controlli'!$I$34,"0")</f>
        <v>0</v>
      </c>
      <c r="Q113" s="69" t="str">
        <f>IF($N113="C",COUNTIF($N$9:$N$9781,"C")-'Rosa e Controlli'!$I$35,"0")</f>
        <v>0</v>
      </c>
      <c r="R113" s="69" t="str">
        <f>IF($N113="A",COUNTIF($N$9:$N$9781,"A")-'Rosa e Controlli'!$I$36,"0")</f>
        <v>0</v>
      </c>
      <c r="S113" s="69">
        <f t="shared" si="11"/>
        <v>0</v>
      </c>
      <c r="T113" s="69" t="str">
        <f t="shared" si="12"/>
        <v/>
      </c>
      <c r="U113" s="69"/>
      <c r="V113" s="69"/>
      <c r="W113" s="69"/>
    </row>
    <row r="114" spans="1:23" x14ac:dyDescent="0.25">
      <c r="A114" s="61" t="str">
        <f t="shared" si="7"/>
        <v/>
      </c>
      <c r="B114" s="77"/>
      <c r="C114" s="81" t="s">
        <v>63</v>
      </c>
      <c r="D114" s="81">
        <v>207</v>
      </c>
      <c r="E114" s="81" t="s">
        <v>324</v>
      </c>
      <c r="F114" s="81" t="s">
        <v>222</v>
      </c>
      <c r="G114" s="81">
        <v>2</v>
      </c>
      <c r="H114" s="61" t="str">
        <f t="shared" si="8"/>
        <v/>
      </c>
      <c r="I114" s="62" t="str">
        <f t="shared" si="13"/>
        <v/>
      </c>
      <c r="J114" s="62" t="str">
        <f>IF(B114&lt;&gt;"",COUNTIF(B$9:$B9888,B114),"")</f>
        <v/>
      </c>
      <c r="K114" s="62"/>
      <c r="L114" s="62" t="str">
        <f>IF(B114&lt;&gt;"",COUNTIF(M$9:$M9888,F114),"")</f>
        <v/>
      </c>
      <c r="M114" s="62" t="str">
        <f t="shared" si="9"/>
        <v/>
      </c>
      <c r="N114" s="69" t="str">
        <f t="shared" si="10"/>
        <v/>
      </c>
      <c r="O114" s="69" t="str">
        <f>IF($N114="P",COUNTIF($N$9:$N$9781,"P")-'Rosa e Controlli'!$I$33,"0")</f>
        <v>0</v>
      </c>
      <c r="P114" s="69" t="str">
        <f>IF($N114="D",COUNTIF($N$9:$N$9781,"D")-'Rosa e Controlli'!$I$34,"0")</f>
        <v>0</v>
      </c>
      <c r="Q114" s="69" t="str">
        <f>IF($N114="C",COUNTIF($N$9:$N$9781,"C")-'Rosa e Controlli'!$I$35,"0")</f>
        <v>0</v>
      </c>
      <c r="R114" s="69" t="str">
        <f>IF($N114="A",COUNTIF($N$9:$N$9781,"A")-'Rosa e Controlli'!$I$36,"0")</f>
        <v>0</v>
      </c>
      <c r="S114" s="69">
        <f t="shared" si="11"/>
        <v>0</v>
      </c>
      <c r="T114" s="69" t="str">
        <f t="shared" si="12"/>
        <v/>
      </c>
      <c r="U114" s="69"/>
      <c r="V114" s="69"/>
      <c r="W114" s="69"/>
    </row>
    <row r="115" spans="1:23" x14ac:dyDescent="0.25">
      <c r="A115" s="61" t="str">
        <f t="shared" si="7"/>
        <v/>
      </c>
      <c r="B115" s="77"/>
      <c r="C115" s="81" t="s">
        <v>63</v>
      </c>
      <c r="D115" s="81">
        <v>208</v>
      </c>
      <c r="E115" s="81" t="s">
        <v>89</v>
      </c>
      <c r="F115" s="81" t="s">
        <v>56</v>
      </c>
      <c r="G115" s="81">
        <v>9</v>
      </c>
      <c r="H115" s="61" t="str">
        <f t="shared" si="8"/>
        <v/>
      </c>
      <c r="I115" s="62" t="str">
        <f t="shared" si="13"/>
        <v/>
      </c>
      <c r="J115" s="62" t="str">
        <f>IF(B115&lt;&gt;"",COUNTIF(B$9:$B9889,B115),"")</f>
        <v/>
      </c>
      <c r="K115" s="62"/>
      <c r="L115" s="62" t="str">
        <f>IF(B115&lt;&gt;"",COUNTIF(M$9:$M9889,F115),"")</f>
        <v/>
      </c>
      <c r="M115" s="62" t="str">
        <f t="shared" si="9"/>
        <v/>
      </c>
      <c r="N115" s="69" t="str">
        <f t="shared" si="10"/>
        <v/>
      </c>
      <c r="O115" s="69" t="str">
        <f>IF($N115="P",COUNTIF($N$9:$N$9781,"P")-'Rosa e Controlli'!$I$33,"0")</f>
        <v>0</v>
      </c>
      <c r="P115" s="69" t="str">
        <f>IF($N115="D",COUNTIF($N$9:$N$9781,"D")-'Rosa e Controlli'!$I$34,"0")</f>
        <v>0</v>
      </c>
      <c r="Q115" s="69" t="str">
        <f>IF($N115="C",COUNTIF($N$9:$N$9781,"C")-'Rosa e Controlli'!$I$35,"0")</f>
        <v>0</v>
      </c>
      <c r="R115" s="69" t="str">
        <f>IF($N115="A",COUNTIF($N$9:$N$9781,"A")-'Rosa e Controlli'!$I$36,"0")</f>
        <v>0</v>
      </c>
      <c r="S115" s="69">
        <f t="shared" si="11"/>
        <v>0</v>
      </c>
      <c r="T115" s="69" t="str">
        <f t="shared" si="12"/>
        <v/>
      </c>
      <c r="U115" s="69"/>
      <c r="V115" s="69"/>
      <c r="W115" s="69"/>
    </row>
    <row r="116" spans="1:23" x14ac:dyDescent="0.25">
      <c r="A116" s="61" t="str">
        <f t="shared" si="7"/>
        <v/>
      </c>
      <c r="B116" s="77"/>
      <c r="C116" s="81" t="s">
        <v>63</v>
      </c>
      <c r="D116" s="81">
        <v>209</v>
      </c>
      <c r="E116" s="81" t="s">
        <v>325</v>
      </c>
      <c r="F116" s="81" t="s">
        <v>58</v>
      </c>
      <c r="G116" s="81">
        <v>3</v>
      </c>
      <c r="H116" s="61" t="str">
        <f t="shared" si="8"/>
        <v/>
      </c>
      <c r="I116" s="62" t="str">
        <f t="shared" si="13"/>
        <v/>
      </c>
      <c r="J116" s="62" t="str">
        <f>IF(B116&lt;&gt;"",COUNTIF(B$9:$B9890,B116),"")</f>
        <v/>
      </c>
      <c r="K116" s="62"/>
      <c r="L116" s="62" t="str">
        <f>IF(B116&lt;&gt;"",COUNTIF(M$9:$M9890,F116),"")</f>
        <v/>
      </c>
      <c r="M116" s="62" t="str">
        <f t="shared" si="9"/>
        <v/>
      </c>
      <c r="N116" s="69" t="str">
        <f t="shared" si="10"/>
        <v/>
      </c>
      <c r="O116" s="69" t="str">
        <f>IF($N116="P",COUNTIF($N$9:$N$9781,"P")-'Rosa e Controlli'!$I$33,"0")</f>
        <v>0</v>
      </c>
      <c r="P116" s="69" t="str">
        <f>IF($N116="D",COUNTIF($N$9:$N$9781,"D")-'Rosa e Controlli'!$I$34,"0")</f>
        <v>0</v>
      </c>
      <c r="Q116" s="69" t="str">
        <f>IF($N116="C",COUNTIF($N$9:$N$9781,"C")-'Rosa e Controlli'!$I$35,"0")</f>
        <v>0</v>
      </c>
      <c r="R116" s="69" t="str">
        <f>IF($N116="A",COUNTIF($N$9:$N$9781,"A")-'Rosa e Controlli'!$I$36,"0")</f>
        <v>0</v>
      </c>
      <c r="S116" s="69">
        <f t="shared" si="11"/>
        <v>0</v>
      </c>
      <c r="T116" s="69" t="str">
        <f t="shared" si="12"/>
        <v/>
      </c>
      <c r="U116" s="69"/>
      <c r="V116" s="69"/>
      <c r="W116" s="69"/>
    </row>
    <row r="117" spans="1:23" x14ac:dyDescent="0.25">
      <c r="A117" s="61" t="str">
        <f t="shared" si="7"/>
        <v/>
      </c>
      <c r="B117" s="77"/>
      <c r="C117" s="81" t="s">
        <v>63</v>
      </c>
      <c r="D117" s="81">
        <v>210</v>
      </c>
      <c r="E117" s="81" t="s">
        <v>90</v>
      </c>
      <c r="F117" s="81" t="s">
        <v>60</v>
      </c>
      <c r="G117" s="81">
        <v>4</v>
      </c>
      <c r="H117" s="61" t="str">
        <f t="shared" si="8"/>
        <v/>
      </c>
      <c r="I117" s="62" t="str">
        <f t="shared" si="13"/>
        <v/>
      </c>
      <c r="J117" s="62" t="str">
        <f>IF(B117&lt;&gt;"",COUNTIF(B$9:$B9891,B117),"")</f>
        <v/>
      </c>
      <c r="K117" s="62"/>
      <c r="L117" s="62" t="str">
        <f>IF(B117&lt;&gt;"",COUNTIF(M$9:$M9891,F117),"")</f>
        <v/>
      </c>
      <c r="M117" s="62" t="str">
        <f t="shared" si="9"/>
        <v/>
      </c>
      <c r="N117" s="69" t="str">
        <f t="shared" si="10"/>
        <v/>
      </c>
      <c r="O117" s="69" t="str">
        <f>IF($N117="P",COUNTIF($N$9:$N$9781,"P")-'Rosa e Controlli'!$I$33,"0")</f>
        <v>0</v>
      </c>
      <c r="P117" s="69" t="str">
        <f>IF($N117="D",COUNTIF($N$9:$N$9781,"D")-'Rosa e Controlli'!$I$34,"0")</f>
        <v>0</v>
      </c>
      <c r="Q117" s="69" t="str">
        <f>IF($N117="C",COUNTIF($N$9:$N$9781,"C")-'Rosa e Controlli'!$I$35,"0")</f>
        <v>0</v>
      </c>
      <c r="R117" s="69" t="str">
        <f>IF($N117="A",COUNTIF($N$9:$N$9781,"A")-'Rosa e Controlli'!$I$36,"0")</f>
        <v>0</v>
      </c>
      <c r="S117" s="69">
        <f t="shared" si="11"/>
        <v>0</v>
      </c>
      <c r="T117" s="69" t="str">
        <f t="shared" si="12"/>
        <v/>
      </c>
      <c r="U117" s="69"/>
      <c r="V117" s="69"/>
      <c r="W117" s="69"/>
    </row>
    <row r="118" spans="1:23" x14ac:dyDescent="0.25">
      <c r="A118" s="61" t="str">
        <f t="shared" si="7"/>
        <v/>
      </c>
      <c r="B118" s="77"/>
      <c r="C118" s="81" t="s">
        <v>63</v>
      </c>
      <c r="D118" s="81">
        <v>211</v>
      </c>
      <c r="E118" s="81" t="s">
        <v>326</v>
      </c>
      <c r="F118" s="81" t="s">
        <v>290</v>
      </c>
      <c r="G118" s="81">
        <v>3</v>
      </c>
      <c r="H118" s="61" t="str">
        <f t="shared" si="8"/>
        <v/>
      </c>
      <c r="I118" s="62" t="str">
        <f t="shared" si="13"/>
        <v/>
      </c>
      <c r="J118" s="62" t="str">
        <f>IF(B118&lt;&gt;"",COUNTIF(B$9:$B9892,B118),"")</f>
        <v/>
      </c>
      <c r="K118" s="62"/>
      <c r="L118" s="62" t="str">
        <f>IF(B118&lt;&gt;"",COUNTIF(M$9:$M9892,F118),"")</f>
        <v/>
      </c>
      <c r="M118" s="62" t="str">
        <f t="shared" si="9"/>
        <v/>
      </c>
      <c r="N118" s="69" t="str">
        <f t="shared" si="10"/>
        <v/>
      </c>
      <c r="O118" s="69" t="str">
        <f>IF($N118="P",COUNTIF($N$9:$N$9781,"P")-'Rosa e Controlli'!$I$33,"0")</f>
        <v>0</v>
      </c>
      <c r="P118" s="69" t="str">
        <f>IF($N118="D",COUNTIF($N$9:$N$9781,"D")-'Rosa e Controlli'!$I$34,"0")</f>
        <v>0</v>
      </c>
      <c r="Q118" s="69" t="str">
        <f>IF($N118="C",COUNTIF($N$9:$N$9781,"C")-'Rosa e Controlli'!$I$35,"0")</f>
        <v>0</v>
      </c>
      <c r="R118" s="69" t="str">
        <f>IF($N118="A",COUNTIF($N$9:$N$9781,"A")-'Rosa e Controlli'!$I$36,"0")</f>
        <v>0</v>
      </c>
      <c r="S118" s="69">
        <f t="shared" si="11"/>
        <v>0</v>
      </c>
      <c r="T118" s="69" t="str">
        <f t="shared" si="12"/>
        <v/>
      </c>
      <c r="U118" s="69"/>
      <c r="V118" s="69"/>
      <c r="W118" s="69"/>
    </row>
    <row r="119" spans="1:23" x14ac:dyDescent="0.25">
      <c r="A119" s="61" t="str">
        <f t="shared" si="7"/>
        <v/>
      </c>
      <c r="B119" s="77"/>
      <c r="C119" s="81" t="s">
        <v>63</v>
      </c>
      <c r="D119" s="81">
        <v>212</v>
      </c>
      <c r="E119" s="81" t="s">
        <v>327</v>
      </c>
      <c r="F119" s="81" t="s">
        <v>228</v>
      </c>
      <c r="G119" s="81">
        <v>5</v>
      </c>
      <c r="H119" s="61" t="str">
        <f t="shared" si="8"/>
        <v/>
      </c>
      <c r="I119" s="62" t="str">
        <f t="shared" si="13"/>
        <v/>
      </c>
      <c r="J119" s="62" t="str">
        <f>IF(B119&lt;&gt;"",COUNTIF(B$9:$B9893,B119),"")</f>
        <v/>
      </c>
      <c r="K119" s="62"/>
      <c r="L119" s="62" t="str">
        <f>IF(B119&lt;&gt;"",COUNTIF(M$9:$M9893,F119),"")</f>
        <v/>
      </c>
      <c r="M119" s="62" t="str">
        <f t="shared" si="9"/>
        <v/>
      </c>
      <c r="N119" s="69" t="str">
        <f t="shared" si="10"/>
        <v/>
      </c>
      <c r="O119" s="69" t="str">
        <f>IF($N119="P",COUNTIF($N$9:$N$9781,"P")-'Rosa e Controlli'!$I$33,"0")</f>
        <v>0</v>
      </c>
      <c r="P119" s="69" t="str">
        <f>IF($N119="D",COUNTIF($N$9:$N$9781,"D")-'Rosa e Controlli'!$I$34,"0")</f>
        <v>0</v>
      </c>
      <c r="Q119" s="69" t="str">
        <f>IF($N119="C",COUNTIF($N$9:$N$9781,"C")-'Rosa e Controlli'!$I$35,"0")</f>
        <v>0</v>
      </c>
      <c r="R119" s="69" t="str">
        <f>IF($N119="A",COUNTIF($N$9:$N$9781,"A")-'Rosa e Controlli'!$I$36,"0")</f>
        <v>0</v>
      </c>
      <c r="S119" s="69">
        <f t="shared" si="11"/>
        <v>0</v>
      </c>
      <c r="T119" s="69" t="str">
        <f t="shared" si="12"/>
        <v/>
      </c>
      <c r="U119" s="69"/>
      <c r="V119" s="69"/>
      <c r="W119" s="69"/>
    </row>
    <row r="120" spans="1:23" x14ac:dyDescent="0.25">
      <c r="A120" s="61" t="str">
        <f t="shared" si="7"/>
        <v/>
      </c>
      <c r="B120" s="77"/>
      <c r="C120" s="81" t="s">
        <v>63</v>
      </c>
      <c r="D120" s="81">
        <v>213</v>
      </c>
      <c r="E120" s="81" t="s">
        <v>328</v>
      </c>
      <c r="F120" s="81" t="s">
        <v>238</v>
      </c>
      <c r="G120" s="81">
        <v>3</v>
      </c>
      <c r="H120" s="61" t="str">
        <f t="shared" si="8"/>
        <v/>
      </c>
      <c r="I120" s="62" t="str">
        <f t="shared" si="13"/>
        <v/>
      </c>
      <c r="J120" s="62" t="str">
        <f>IF(B120&lt;&gt;"",COUNTIF(B$9:$B9894,B120),"")</f>
        <v/>
      </c>
      <c r="K120" s="62"/>
      <c r="L120" s="62" t="str">
        <f>IF(B120&lt;&gt;"",COUNTIF(M$9:$M9894,F120),"")</f>
        <v/>
      </c>
      <c r="M120" s="62" t="str">
        <f t="shared" si="9"/>
        <v/>
      </c>
      <c r="N120" s="69" t="str">
        <f t="shared" si="10"/>
        <v/>
      </c>
      <c r="O120" s="69" t="str">
        <f>IF($N120="P",COUNTIF($N$9:$N$9781,"P")-'Rosa e Controlli'!$I$33,"0")</f>
        <v>0</v>
      </c>
      <c r="P120" s="69" t="str">
        <f>IF($N120="D",COUNTIF($N$9:$N$9781,"D")-'Rosa e Controlli'!$I$34,"0")</f>
        <v>0</v>
      </c>
      <c r="Q120" s="69" t="str">
        <f>IF($N120="C",COUNTIF($N$9:$N$9781,"C")-'Rosa e Controlli'!$I$35,"0")</f>
        <v>0</v>
      </c>
      <c r="R120" s="69" t="str">
        <f>IF($N120="A",COUNTIF($N$9:$N$9781,"A")-'Rosa e Controlli'!$I$36,"0")</f>
        <v>0</v>
      </c>
      <c r="S120" s="69">
        <f t="shared" si="11"/>
        <v>0</v>
      </c>
      <c r="T120" s="69" t="str">
        <f t="shared" si="12"/>
        <v/>
      </c>
      <c r="U120" s="69"/>
      <c r="V120" s="69"/>
      <c r="W120" s="69"/>
    </row>
    <row r="121" spans="1:23" x14ac:dyDescent="0.25">
      <c r="A121" s="61" t="str">
        <f t="shared" si="7"/>
        <v/>
      </c>
      <c r="B121" s="77"/>
      <c r="C121" s="81" t="s">
        <v>63</v>
      </c>
      <c r="D121" s="81">
        <v>214</v>
      </c>
      <c r="E121" s="81" t="s">
        <v>329</v>
      </c>
      <c r="F121" s="81" t="s">
        <v>282</v>
      </c>
      <c r="G121" s="81">
        <v>12</v>
      </c>
      <c r="H121" s="61" t="str">
        <f t="shared" si="8"/>
        <v/>
      </c>
      <c r="I121" s="62" t="str">
        <f t="shared" si="13"/>
        <v/>
      </c>
      <c r="J121" s="62" t="str">
        <f>IF(B121&lt;&gt;"",COUNTIF(B$9:$B9895,B121),"")</f>
        <v/>
      </c>
      <c r="K121" s="62"/>
      <c r="L121" s="62" t="str">
        <f>IF(B121&lt;&gt;"",COUNTIF(M$9:$M9895,F121),"")</f>
        <v/>
      </c>
      <c r="M121" s="62" t="str">
        <f t="shared" si="9"/>
        <v/>
      </c>
      <c r="N121" s="69" t="str">
        <f t="shared" si="10"/>
        <v/>
      </c>
      <c r="O121" s="69" t="str">
        <f>IF($N121="P",COUNTIF($N$9:$N$9781,"P")-'Rosa e Controlli'!$I$33,"0")</f>
        <v>0</v>
      </c>
      <c r="P121" s="69" t="str">
        <f>IF($N121="D",COUNTIF($N$9:$N$9781,"D")-'Rosa e Controlli'!$I$34,"0")</f>
        <v>0</v>
      </c>
      <c r="Q121" s="69" t="str">
        <f>IF($N121="C",COUNTIF($N$9:$N$9781,"C")-'Rosa e Controlli'!$I$35,"0")</f>
        <v>0</v>
      </c>
      <c r="R121" s="69" t="str">
        <f>IF($N121="A",COUNTIF($N$9:$N$9781,"A")-'Rosa e Controlli'!$I$36,"0")</f>
        <v>0</v>
      </c>
      <c r="S121" s="69">
        <f t="shared" si="11"/>
        <v>0</v>
      </c>
      <c r="T121" s="69" t="str">
        <f t="shared" si="12"/>
        <v/>
      </c>
      <c r="U121" s="69"/>
      <c r="V121" s="69"/>
      <c r="W121" s="69"/>
    </row>
    <row r="122" spans="1:23" x14ac:dyDescent="0.25">
      <c r="A122" s="61" t="str">
        <f t="shared" si="7"/>
        <v/>
      </c>
      <c r="B122" s="77"/>
      <c r="C122" s="81" t="s">
        <v>63</v>
      </c>
      <c r="D122" s="81">
        <v>215</v>
      </c>
      <c r="E122" s="81" t="s">
        <v>91</v>
      </c>
      <c r="F122" s="81" t="s">
        <v>76</v>
      </c>
      <c r="G122" s="81">
        <v>4</v>
      </c>
      <c r="H122" s="61" t="str">
        <f t="shared" si="8"/>
        <v/>
      </c>
      <c r="I122" s="62" t="str">
        <f t="shared" si="13"/>
        <v/>
      </c>
      <c r="J122" s="62" t="str">
        <f>IF(B122&lt;&gt;"",COUNTIF(B$9:$B9896,B122),"")</f>
        <v/>
      </c>
      <c r="K122" s="62"/>
      <c r="L122" s="62" t="str">
        <f>IF(B122&lt;&gt;"",COUNTIF(M$9:$M9896,F122),"")</f>
        <v/>
      </c>
      <c r="M122" s="62" t="str">
        <f t="shared" si="9"/>
        <v/>
      </c>
      <c r="N122" s="69" t="str">
        <f t="shared" si="10"/>
        <v/>
      </c>
      <c r="O122" s="69" t="str">
        <f>IF($N122="P",COUNTIF($N$9:$N$9781,"P")-'Rosa e Controlli'!$I$33,"0")</f>
        <v>0</v>
      </c>
      <c r="P122" s="69" t="str">
        <f>IF($N122="D",COUNTIF($N$9:$N$9781,"D")-'Rosa e Controlli'!$I$34,"0")</f>
        <v>0</v>
      </c>
      <c r="Q122" s="69" t="str">
        <f>IF($N122="C",COUNTIF($N$9:$N$9781,"C")-'Rosa e Controlli'!$I$35,"0")</f>
        <v>0</v>
      </c>
      <c r="R122" s="69" t="str">
        <f>IF($N122="A",COUNTIF($N$9:$N$9781,"A")-'Rosa e Controlli'!$I$36,"0")</f>
        <v>0</v>
      </c>
      <c r="S122" s="69">
        <f t="shared" si="11"/>
        <v>0</v>
      </c>
      <c r="T122" s="69" t="str">
        <f t="shared" si="12"/>
        <v/>
      </c>
      <c r="U122" s="69"/>
      <c r="V122" s="69"/>
      <c r="W122" s="69"/>
    </row>
    <row r="123" spans="1:23" x14ac:dyDescent="0.25">
      <c r="A123" s="61" t="str">
        <f t="shared" si="7"/>
        <v/>
      </c>
      <c r="B123" s="77"/>
      <c r="C123" s="81" t="s">
        <v>63</v>
      </c>
      <c r="D123" s="81">
        <v>216</v>
      </c>
      <c r="E123" s="81" t="s">
        <v>92</v>
      </c>
      <c r="F123" s="81" t="s">
        <v>71</v>
      </c>
      <c r="G123" s="81">
        <v>5</v>
      </c>
      <c r="H123" s="61" t="str">
        <f t="shared" si="8"/>
        <v/>
      </c>
      <c r="I123" s="62" t="str">
        <f t="shared" si="13"/>
        <v/>
      </c>
      <c r="J123" s="62" t="str">
        <f>IF(B123&lt;&gt;"",COUNTIF(B$9:$B9897,B123),"")</f>
        <v/>
      </c>
      <c r="K123" s="62"/>
      <c r="L123" s="62" t="str">
        <f>IF(B123&lt;&gt;"",COUNTIF(M$9:$M9897,F123),"")</f>
        <v/>
      </c>
      <c r="M123" s="62" t="str">
        <f t="shared" si="9"/>
        <v/>
      </c>
      <c r="N123" s="69" t="str">
        <f t="shared" si="10"/>
        <v/>
      </c>
      <c r="O123" s="69" t="str">
        <f>IF($N123="P",COUNTIF($N$9:$N$9781,"P")-'Rosa e Controlli'!$I$33,"0")</f>
        <v>0</v>
      </c>
      <c r="P123" s="69" t="str">
        <f>IF($N123="D",COUNTIF($N$9:$N$9781,"D")-'Rosa e Controlli'!$I$34,"0")</f>
        <v>0</v>
      </c>
      <c r="Q123" s="69" t="str">
        <f>IF($N123="C",COUNTIF($N$9:$N$9781,"C")-'Rosa e Controlli'!$I$35,"0")</f>
        <v>0</v>
      </c>
      <c r="R123" s="69" t="str">
        <f>IF($N123="A",COUNTIF($N$9:$N$9781,"A")-'Rosa e Controlli'!$I$36,"0")</f>
        <v>0</v>
      </c>
      <c r="S123" s="69">
        <f t="shared" si="11"/>
        <v>0</v>
      </c>
      <c r="T123" s="69" t="str">
        <f t="shared" si="12"/>
        <v/>
      </c>
      <c r="U123" s="69"/>
      <c r="V123" s="69"/>
      <c r="W123" s="69"/>
    </row>
    <row r="124" spans="1:23" x14ac:dyDescent="0.25">
      <c r="A124" s="61" t="str">
        <f t="shared" si="7"/>
        <v/>
      </c>
      <c r="B124" s="77"/>
      <c r="C124" s="81" t="s">
        <v>63</v>
      </c>
      <c r="D124" s="81">
        <v>217</v>
      </c>
      <c r="E124" s="81" t="s">
        <v>330</v>
      </c>
      <c r="F124" s="81" t="s">
        <v>248</v>
      </c>
      <c r="G124" s="81">
        <v>2</v>
      </c>
      <c r="H124" s="61" t="str">
        <f t="shared" si="8"/>
        <v/>
      </c>
      <c r="I124" s="62" t="str">
        <f t="shared" si="13"/>
        <v/>
      </c>
      <c r="J124" s="62" t="str">
        <f>IF(B124&lt;&gt;"",COUNTIF(B$9:$B9898,B124),"")</f>
        <v/>
      </c>
      <c r="K124" s="62"/>
      <c r="L124" s="62" t="str">
        <f>IF(B124&lt;&gt;"",COUNTIF(M$9:$M9898,F124),"")</f>
        <v/>
      </c>
      <c r="M124" s="62" t="str">
        <f t="shared" si="9"/>
        <v/>
      </c>
      <c r="N124" s="69" t="str">
        <f t="shared" si="10"/>
        <v/>
      </c>
      <c r="O124" s="69" t="str">
        <f>IF($N124="P",COUNTIF($N$9:$N$9781,"P")-'Rosa e Controlli'!$I$33,"0")</f>
        <v>0</v>
      </c>
      <c r="P124" s="69" t="str">
        <f>IF($N124="D",COUNTIF($N$9:$N$9781,"D")-'Rosa e Controlli'!$I$34,"0")</f>
        <v>0</v>
      </c>
      <c r="Q124" s="69" t="str">
        <f>IF($N124="C",COUNTIF($N$9:$N$9781,"C")-'Rosa e Controlli'!$I$35,"0")</f>
        <v>0</v>
      </c>
      <c r="R124" s="69" t="str">
        <f>IF($N124="A",COUNTIF($N$9:$N$9781,"A")-'Rosa e Controlli'!$I$36,"0")</f>
        <v>0</v>
      </c>
      <c r="S124" s="69">
        <f t="shared" si="11"/>
        <v>0</v>
      </c>
      <c r="T124" s="69" t="str">
        <f t="shared" si="12"/>
        <v/>
      </c>
      <c r="U124" s="69"/>
      <c r="V124" s="69"/>
      <c r="W124" s="69"/>
    </row>
    <row r="125" spans="1:23" x14ac:dyDescent="0.25">
      <c r="A125" s="61" t="str">
        <f t="shared" si="7"/>
        <v/>
      </c>
      <c r="B125" s="77"/>
      <c r="C125" s="81" t="s">
        <v>63</v>
      </c>
      <c r="D125" s="81">
        <v>218</v>
      </c>
      <c r="E125" s="81" t="s">
        <v>331</v>
      </c>
      <c r="F125" s="81" t="s">
        <v>55</v>
      </c>
      <c r="G125" s="81">
        <v>6</v>
      </c>
      <c r="H125" s="61" t="str">
        <f t="shared" si="8"/>
        <v/>
      </c>
      <c r="I125" s="62" t="str">
        <f t="shared" si="13"/>
        <v/>
      </c>
      <c r="J125" s="62" t="str">
        <f>IF(B125&lt;&gt;"",COUNTIF(B$9:$B9899,B125),"")</f>
        <v/>
      </c>
      <c r="K125" s="62"/>
      <c r="L125" s="62" t="str">
        <f>IF(B125&lt;&gt;"",COUNTIF(M$9:$M9899,F125),"")</f>
        <v/>
      </c>
      <c r="M125" s="62" t="str">
        <f t="shared" si="9"/>
        <v/>
      </c>
      <c r="N125" s="69" t="str">
        <f t="shared" si="10"/>
        <v/>
      </c>
      <c r="O125" s="69" t="str">
        <f>IF($N125="P",COUNTIF($N$9:$N$9781,"P")-'Rosa e Controlli'!$I$33,"0")</f>
        <v>0</v>
      </c>
      <c r="P125" s="69" t="str">
        <f>IF($N125="D",COUNTIF($N$9:$N$9781,"D")-'Rosa e Controlli'!$I$34,"0")</f>
        <v>0</v>
      </c>
      <c r="Q125" s="69" t="str">
        <f>IF($N125="C",COUNTIF($N$9:$N$9781,"C")-'Rosa e Controlli'!$I$35,"0")</f>
        <v>0</v>
      </c>
      <c r="R125" s="69" t="str">
        <f>IF($N125="A",COUNTIF($N$9:$N$9781,"A")-'Rosa e Controlli'!$I$36,"0")</f>
        <v>0</v>
      </c>
      <c r="S125" s="69">
        <f t="shared" si="11"/>
        <v>0</v>
      </c>
      <c r="T125" s="69" t="str">
        <f t="shared" si="12"/>
        <v/>
      </c>
      <c r="U125" s="69"/>
      <c r="V125" s="69"/>
      <c r="W125" s="69"/>
    </row>
    <row r="126" spans="1:23" x14ac:dyDescent="0.25">
      <c r="A126" s="61" t="str">
        <f t="shared" si="7"/>
        <v/>
      </c>
      <c r="B126" s="77"/>
      <c r="C126" s="81" t="s">
        <v>63</v>
      </c>
      <c r="D126" s="81">
        <v>219</v>
      </c>
      <c r="E126" s="81" t="s">
        <v>332</v>
      </c>
      <c r="F126" s="81" t="s">
        <v>220</v>
      </c>
      <c r="G126" s="81">
        <v>7</v>
      </c>
      <c r="H126" s="61" t="str">
        <f t="shared" si="8"/>
        <v/>
      </c>
      <c r="I126" s="62" t="str">
        <f t="shared" si="13"/>
        <v/>
      </c>
      <c r="J126" s="62" t="str">
        <f>IF(B126&lt;&gt;"",COUNTIF(B$9:$B9900,B126),"")</f>
        <v/>
      </c>
      <c r="K126" s="62"/>
      <c r="L126" s="62" t="str">
        <f>IF(B126&lt;&gt;"",COUNTIF(M$9:$M9900,F126),"")</f>
        <v/>
      </c>
      <c r="M126" s="62" t="str">
        <f t="shared" si="9"/>
        <v/>
      </c>
      <c r="N126" s="69" t="str">
        <f t="shared" si="10"/>
        <v/>
      </c>
      <c r="O126" s="69" t="str">
        <f>IF($N126="P",COUNTIF($N$9:$N$9781,"P")-'Rosa e Controlli'!$I$33,"0")</f>
        <v>0</v>
      </c>
      <c r="P126" s="69" t="str">
        <f>IF($N126="D",COUNTIF($N$9:$N$9781,"D")-'Rosa e Controlli'!$I$34,"0")</f>
        <v>0</v>
      </c>
      <c r="Q126" s="69" t="str">
        <f>IF($N126="C",COUNTIF($N$9:$N$9781,"C")-'Rosa e Controlli'!$I$35,"0")</f>
        <v>0</v>
      </c>
      <c r="R126" s="69" t="str">
        <f>IF($N126="A",COUNTIF($N$9:$N$9781,"A")-'Rosa e Controlli'!$I$36,"0")</f>
        <v>0</v>
      </c>
      <c r="S126" s="69">
        <f t="shared" si="11"/>
        <v>0</v>
      </c>
      <c r="T126" s="69" t="str">
        <f t="shared" si="12"/>
        <v/>
      </c>
      <c r="U126" s="69"/>
      <c r="V126" s="69"/>
      <c r="W126" s="69"/>
    </row>
    <row r="127" spans="1:23" x14ac:dyDescent="0.25">
      <c r="A127" s="61" t="str">
        <f t="shared" si="7"/>
        <v/>
      </c>
      <c r="B127" s="77"/>
      <c r="C127" s="81" t="s">
        <v>63</v>
      </c>
      <c r="D127" s="81">
        <v>220</v>
      </c>
      <c r="E127" s="81" t="s">
        <v>333</v>
      </c>
      <c r="F127" s="81" t="s">
        <v>240</v>
      </c>
      <c r="G127" s="81">
        <v>2</v>
      </c>
      <c r="H127" s="61" t="str">
        <f t="shared" si="8"/>
        <v/>
      </c>
      <c r="I127" s="62" t="str">
        <f t="shared" si="13"/>
        <v/>
      </c>
      <c r="J127" s="62" t="str">
        <f>IF(B127&lt;&gt;"",COUNTIF(B$9:$B9901,B127),"")</f>
        <v/>
      </c>
      <c r="K127" s="62"/>
      <c r="L127" s="62" t="str">
        <f>IF(B127&lt;&gt;"",COUNTIF(M$9:$M9901,F127),"")</f>
        <v/>
      </c>
      <c r="M127" s="62" t="str">
        <f t="shared" si="9"/>
        <v/>
      </c>
      <c r="N127" s="69" t="str">
        <f t="shared" si="10"/>
        <v/>
      </c>
      <c r="O127" s="69" t="str">
        <f>IF($N127="P",COUNTIF($N$9:$N$9781,"P")-'Rosa e Controlli'!$I$33,"0")</f>
        <v>0</v>
      </c>
      <c r="P127" s="69" t="str">
        <f>IF($N127="D",COUNTIF($N$9:$N$9781,"D")-'Rosa e Controlli'!$I$34,"0")</f>
        <v>0</v>
      </c>
      <c r="Q127" s="69" t="str">
        <f>IF($N127="C",COUNTIF($N$9:$N$9781,"C")-'Rosa e Controlli'!$I$35,"0")</f>
        <v>0</v>
      </c>
      <c r="R127" s="69" t="str">
        <f>IF($N127="A",COUNTIF($N$9:$N$9781,"A")-'Rosa e Controlli'!$I$36,"0")</f>
        <v>0</v>
      </c>
      <c r="S127" s="69">
        <f t="shared" si="11"/>
        <v>0</v>
      </c>
      <c r="T127" s="69" t="str">
        <f t="shared" si="12"/>
        <v/>
      </c>
      <c r="U127" s="69"/>
      <c r="V127" s="69"/>
      <c r="W127" s="69"/>
    </row>
    <row r="128" spans="1:23" x14ac:dyDescent="0.25">
      <c r="A128" s="61" t="str">
        <f t="shared" si="7"/>
        <v/>
      </c>
      <c r="B128" s="77"/>
      <c r="C128" s="81" t="s">
        <v>63</v>
      </c>
      <c r="D128" s="81">
        <v>221</v>
      </c>
      <c r="E128" s="81" t="s">
        <v>334</v>
      </c>
      <c r="F128" s="81" t="s">
        <v>231</v>
      </c>
      <c r="G128" s="81">
        <v>2</v>
      </c>
      <c r="H128" s="61" t="str">
        <f t="shared" si="8"/>
        <v/>
      </c>
      <c r="I128" s="62" t="str">
        <f t="shared" si="13"/>
        <v/>
      </c>
      <c r="J128" s="62" t="str">
        <f>IF(B128&lt;&gt;"",COUNTIF(B$9:$B9902,B128),"")</f>
        <v/>
      </c>
      <c r="K128" s="62"/>
      <c r="L128" s="62" t="str">
        <f>IF(B128&lt;&gt;"",COUNTIF(M$9:$M9902,F128),"")</f>
        <v/>
      </c>
      <c r="M128" s="62" t="str">
        <f t="shared" si="9"/>
        <v/>
      </c>
      <c r="N128" s="69" t="str">
        <f t="shared" si="10"/>
        <v/>
      </c>
      <c r="O128" s="69" t="str">
        <f>IF($N128="P",COUNTIF($N$9:$N$9781,"P")-'Rosa e Controlli'!$I$33,"0")</f>
        <v>0</v>
      </c>
      <c r="P128" s="69" t="str">
        <f>IF($N128="D",COUNTIF($N$9:$N$9781,"D")-'Rosa e Controlli'!$I$34,"0")</f>
        <v>0</v>
      </c>
      <c r="Q128" s="69" t="str">
        <f>IF($N128="C",COUNTIF($N$9:$N$9781,"C")-'Rosa e Controlli'!$I$35,"0")</f>
        <v>0</v>
      </c>
      <c r="R128" s="69" t="str">
        <f>IF($N128="A",COUNTIF($N$9:$N$9781,"A")-'Rosa e Controlli'!$I$36,"0")</f>
        <v>0</v>
      </c>
      <c r="S128" s="69">
        <f t="shared" si="11"/>
        <v>0</v>
      </c>
      <c r="T128" s="69" t="str">
        <f t="shared" si="12"/>
        <v/>
      </c>
      <c r="U128" s="69"/>
      <c r="V128" s="69"/>
      <c r="W128" s="69"/>
    </row>
    <row r="129" spans="1:23" x14ac:dyDescent="0.25">
      <c r="A129" s="61" t="str">
        <f t="shared" si="7"/>
        <v/>
      </c>
      <c r="B129" s="77"/>
      <c r="C129" s="81" t="s">
        <v>63</v>
      </c>
      <c r="D129" s="81">
        <v>222</v>
      </c>
      <c r="E129" s="81" t="s">
        <v>335</v>
      </c>
      <c r="F129" s="81" t="s">
        <v>265</v>
      </c>
      <c r="G129" s="81">
        <v>6</v>
      </c>
      <c r="H129" s="61" t="str">
        <f t="shared" si="8"/>
        <v/>
      </c>
      <c r="I129" s="62" t="str">
        <f t="shared" si="13"/>
        <v/>
      </c>
      <c r="J129" s="62" t="str">
        <f>IF(B129&lt;&gt;"",COUNTIF(B$9:$B9903,B129),"")</f>
        <v/>
      </c>
      <c r="K129" s="62"/>
      <c r="L129" s="62" t="str">
        <f>IF(B129&lt;&gt;"",COUNTIF(M$9:$M9903,F129),"")</f>
        <v/>
      </c>
      <c r="M129" s="62" t="str">
        <f t="shared" si="9"/>
        <v/>
      </c>
      <c r="N129" s="69" t="str">
        <f t="shared" si="10"/>
        <v/>
      </c>
      <c r="O129" s="69" t="str">
        <f>IF($N129="P",COUNTIF($N$9:$N$9781,"P")-'Rosa e Controlli'!$I$33,"0")</f>
        <v>0</v>
      </c>
      <c r="P129" s="69" t="str">
        <f>IF($N129="D",COUNTIF($N$9:$N$9781,"D")-'Rosa e Controlli'!$I$34,"0")</f>
        <v>0</v>
      </c>
      <c r="Q129" s="69" t="str">
        <f>IF($N129="C",COUNTIF($N$9:$N$9781,"C")-'Rosa e Controlli'!$I$35,"0")</f>
        <v>0</v>
      </c>
      <c r="R129" s="69" t="str">
        <f>IF($N129="A",COUNTIF($N$9:$N$9781,"A")-'Rosa e Controlli'!$I$36,"0")</f>
        <v>0</v>
      </c>
      <c r="S129" s="69">
        <f t="shared" si="11"/>
        <v>0</v>
      </c>
      <c r="T129" s="69" t="str">
        <f t="shared" si="12"/>
        <v/>
      </c>
      <c r="U129" s="69"/>
      <c r="V129" s="69"/>
      <c r="W129" s="69"/>
    </row>
    <row r="130" spans="1:23" x14ac:dyDescent="0.25">
      <c r="A130" s="61" t="str">
        <f t="shared" si="7"/>
        <v/>
      </c>
      <c r="B130" s="77"/>
      <c r="C130" s="81" t="s">
        <v>63</v>
      </c>
      <c r="D130" s="81">
        <v>223</v>
      </c>
      <c r="E130" s="81" t="s">
        <v>336</v>
      </c>
      <c r="F130" s="81" t="s">
        <v>231</v>
      </c>
      <c r="G130" s="81">
        <v>6</v>
      </c>
      <c r="H130" s="61" t="str">
        <f t="shared" si="8"/>
        <v/>
      </c>
      <c r="I130" s="62" t="str">
        <f t="shared" si="13"/>
        <v/>
      </c>
      <c r="J130" s="62" t="str">
        <f>IF(B130&lt;&gt;"",COUNTIF(B$9:$B9904,B130),"")</f>
        <v/>
      </c>
      <c r="K130" s="62"/>
      <c r="L130" s="62" t="str">
        <f>IF(B130&lt;&gt;"",COUNTIF(M$9:$M9904,F130),"")</f>
        <v/>
      </c>
      <c r="M130" s="62" t="str">
        <f t="shared" si="9"/>
        <v/>
      </c>
      <c r="N130" s="69" t="str">
        <f t="shared" si="10"/>
        <v/>
      </c>
      <c r="O130" s="69" t="str">
        <f>IF($N130="P",COUNTIF($N$9:$N$9781,"P")-'Rosa e Controlli'!$I$33,"0")</f>
        <v>0</v>
      </c>
      <c r="P130" s="69" t="str">
        <f>IF($N130="D",COUNTIF($N$9:$N$9781,"D")-'Rosa e Controlli'!$I$34,"0")</f>
        <v>0</v>
      </c>
      <c r="Q130" s="69" t="str">
        <f>IF($N130="C",COUNTIF($N$9:$N$9781,"C")-'Rosa e Controlli'!$I$35,"0")</f>
        <v>0</v>
      </c>
      <c r="R130" s="69" t="str">
        <f>IF($N130="A",COUNTIF($N$9:$N$9781,"A")-'Rosa e Controlli'!$I$36,"0")</f>
        <v>0</v>
      </c>
      <c r="S130" s="69">
        <f t="shared" si="11"/>
        <v>0</v>
      </c>
      <c r="T130" s="69" t="str">
        <f t="shared" si="12"/>
        <v/>
      </c>
      <c r="U130" s="69"/>
      <c r="V130" s="69"/>
      <c r="W130" s="69"/>
    </row>
    <row r="131" spans="1:23" x14ac:dyDescent="0.25">
      <c r="A131" s="61" t="str">
        <f t="shared" si="7"/>
        <v/>
      </c>
      <c r="B131" s="77"/>
      <c r="C131" s="81" t="s">
        <v>63</v>
      </c>
      <c r="D131" s="81">
        <v>224</v>
      </c>
      <c r="E131" s="81" t="s">
        <v>337</v>
      </c>
      <c r="F131" s="81" t="s">
        <v>234</v>
      </c>
      <c r="G131" s="81">
        <v>13</v>
      </c>
      <c r="H131" s="61" t="str">
        <f t="shared" si="8"/>
        <v/>
      </c>
      <c r="I131" s="62" t="str">
        <f t="shared" si="13"/>
        <v/>
      </c>
      <c r="J131" s="62" t="str">
        <f>IF(B131&lt;&gt;"",COUNTIF(B$9:$B9905,B131),"")</f>
        <v/>
      </c>
      <c r="K131" s="62"/>
      <c r="L131" s="62" t="str">
        <f>IF(B131&lt;&gt;"",COUNTIF(M$9:$M9905,F131),"")</f>
        <v/>
      </c>
      <c r="M131" s="62" t="str">
        <f t="shared" si="9"/>
        <v/>
      </c>
      <c r="N131" s="69" t="str">
        <f t="shared" si="10"/>
        <v/>
      </c>
      <c r="O131" s="69" t="str">
        <f>IF($N131="P",COUNTIF($N$9:$N$9781,"P")-'Rosa e Controlli'!$I$33,"0")</f>
        <v>0</v>
      </c>
      <c r="P131" s="69" t="str">
        <f>IF($N131="D",COUNTIF($N$9:$N$9781,"D")-'Rosa e Controlli'!$I$34,"0")</f>
        <v>0</v>
      </c>
      <c r="Q131" s="69" t="str">
        <f>IF($N131="C",COUNTIF($N$9:$N$9781,"C")-'Rosa e Controlli'!$I$35,"0")</f>
        <v>0</v>
      </c>
      <c r="R131" s="69" t="str">
        <f>IF($N131="A",COUNTIF($N$9:$N$9781,"A")-'Rosa e Controlli'!$I$36,"0")</f>
        <v>0</v>
      </c>
      <c r="S131" s="69">
        <f t="shared" si="11"/>
        <v>0</v>
      </c>
      <c r="T131" s="69" t="str">
        <f t="shared" si="12"/>
        <v/>
      </c>
      <c r="U131" s="69"/>
      <c r="V131" s="69"/>
      <c r="W131" s="69"/>
    </row>
    <row r="132" spans="1:23" x14ac:dyDescent="0.25">
      <c r="A132" s="61" t="str">
        <f t="shared" si="7"/>
        <v/>
      </c>
      <c r="B132" s="77"/>
      <c r="C132" s="81" t="s">
        <v>63</v>
      </c>
      <c r="D132" s="81">
        <v>225</v>
      </c>
      <c r="E132" s="81" t="s">
        <v>338</v>
      </c>
      <c r="F132" s="81" t="s">
        <v>234</v>
      </c>
      <c r="G132" s="81">
        <v>1</v>
      </c>
      <c r="H132" s="61" t="str">
        <f t="shared" si="8"/>
        <v/>
      </c>
      <c r="I132" s="62" t="str">
        <f t="shared" si="13"/>
        <v/>
      </c>
      <c r="J132" s="62" t="str">
        <f>IF(B132&lt;&gt;"",COUNTIF(B$9:$B9906,B132),"")</f>
        <v/>
      </c>
      <c r="K132" s="62"/>
      <c r="L132" s="62" t="str">
        <f>IF(B132&lt;&gt;"",COUNTIF(M$9:$M9906,F132),"")</f>
        <v/>
      </c>
      <c r="M132" s="62" t="str">
        <f t="shared" si="9"/>
        <v/>
      </c>
      <c r="N132" s="69" t="str">
        <f t="shared" si="10"/>
        <v/>
      </c>
      <c r="O132" s="69" t="str">
        <f>IF($N132="P",COUNTIF($N$9:$N$9781,"P")-'Rosa e Controlli'!$I$33,"0")</f>
        <v>0</v>
      </c>
      <c r="P132" s="69" t="str">
        <f>IF($N132="D",COUNTIF($N$9:$N$9781,"D")-'Rosa e Controlli'!$I$34,"0")</f>
        <v>0</v>
      </c>
      <c r="Q132" s="69" t="str">
        <f>IF($N132="C",COUNTIF($N$9:$N$9781,"C")-'Rosa e Controlli'!$I$35,"0")</f>
        <v>0</v>
      </c>
      <c r="R132" s="69" t="str">
        <f>IF($N132="A",COUNTIF($N$9:$N$9781,"A")-'Rosa e Controlli'!$I$36,"0")</f>
        <v>0</v>
      </c>
      <c r="S132" s="69">
        <f t="shared" si="11"/>
        <v>0</v>
      </c>
      <c r="T132" s="69" t="str">
        <f t="shared" si="12"/>
        <v/>
      </c>
      <c r="U132" s="69"/>
      <c r="V132" s="69"/>
      <c r="W132" s="69"/>
    </row>
    <row r="133" spans="1:23" x14ac:dyDescent="0.25">
      <c r="A133" s="61" t="str">
        <f t="shared" si="7"/>
        <v/>
      </c>
      <c r="B133" s="77"/>
      <c r="C133" s="81" t="s">
        <v>63</v>
      </c>
      <c r="D133" s="81">
        <v>226</v>
      </c>
      <c r="E133" s="81" t="s">
        <v>339</v>
      </c>
      <c r="F133" s="81" t="s">
        <v>69</v>
      </c>
      <c r="G133" s="81">
        <v>4</v>
      </c>
      <c r="H133" s="61" t="str">
        <f t="shared" si="8"/>
        <v/>
      </c>
      <c r="I133" s="62" t="str">
        <f t="shared" si="13"/>
        <v/>
      </c>
      <c r="J133" s="62" t="str">
        <f>IF(B133&lt;&gt;"",COUNTIF(B$9:$B9907,B133),"")</f>
        <v/>
      </c>
      <c r="K133" s="62"/>
      <c r="L133" s="62" t="str">
        <f>IF(B133&lt;&gt;"",COUNTIF(M$9:$M9907,F133),"")</f>
        <v/>
      </c>
      <c r="M133" s="62" t="str">
        <f t="shared" si="9"/>
        <v/>
      </c>
      <c r="N133" s="69" t="str">
        <f t="shared" si="10"/>
        <v/>
      </c>
      <c r="O133" s="69" t="str">
        <f>IF($N133="P",COUNTIF($N$9:$N$9781,"P")-'Rosa e Controlli'!$I$33,"0")</f>
        <v>0</v>
      </c>
      <c r="P133" s="69" t="str">
        <f>IF($N133="D",COUNTIF($N$9:$N$9781,"D")-'Rosa e Controlli'!$I$34,"0")</f>
        <v>0</v>
      </c>
      <c r="Q133" s="69" t="str">
        <f>IF($N133="C",COUNTIF($N$9:$N$9781,"C")-'Rosa e Controlli'!$I$35,"0")</f>
        <v>0</v>
      </c>
      <c r="R133" s="69" t="str">
        <f>IF($N133="A",COUNTIF($N$9:$N$9781,"A")-'Rosa e Controlli'!$I$36,"0")</f>
        <v>0</v>
      </c>
      <c r="S133" s="69">
        <f t="shared" si="11"/>
        <v>0</v>
      </c>
      <c r="T133" s="69" t="str">
        <f t="shared" si="12"/>
        <v/>
      </c>
      <c r="U133" s="69"/>
      <c r="V133" s="69"/>
      <c r="W133" s="69"/>
    </row>
    <row r="134" spans="1:23" x14ac:dyDescent="0.25">
      <c r="A134" s="61" t="str">
        <f t="shared" si="7"/>
        <v/>
      </c>
      <c r="B134" s="77"/>
      <c r="C134" s="81" t="s">
        <v>63</v>
      </c>
      <c r="D134" s="81">
        <v>227</v>
      </c>
      <c r="E134" s="81" t="s">
        <v>340</v>
      </c>
      <c r="F134" s="81" t="s">
        <v>290</v>
      </c>
      <c r="G134" s="81">
        <v>4</v>
      </c>
      <c r="H134" s="61" t="str">
        <f t="shared" si="8"/>
        <v/>
      </c>
      <c r="I134" s="62" t="str">
        <f t="shared" si="13"/>
        <v/>
      </c>
      <c r="J134" s="62" t="str">
        <f>IF(B134&lt;&gt;"",COUNTIF(B$9:$B9908,B134),"")</f>
        <v/>
      </c>
      <c r="K134" s="62"/>
      <c r="L134" s="62" t="str">
        <f>IF(B134&lt;&gt;"",COUNTIF(M$9:$M9908,F134),"")</f>
        <v/>
      </c>
      <c r="M134" s="62" t="str">
        <f t="shared" si="9"/>
        <v/>
      </c>
      <c r="N134" s="69" t="str">
        <f t="shared" si="10"/>
        <v/>
      </c>
      <c r="O134" s="69" t="str">
        <f>IF($N134="P",COUNTIF($N$9:$N$9781,"P")-'Rosa e Controlli'!$I$33,"0")</f>
        <v>0</v>
      </c>
      <c r="P134" s="69" t="str">
        <f>IF($N134="D",COUNTIF($N$9:$N$9781,"D")-'Rosa e Controlli'!$I$34,"0")</f>
        <v>0</v>
      </c>
      <c r="Q134" s="69" t="str">
        <f>IF($N134="C",COUNTIF($N$9:$N$9781,"C")-'Rosa e Controlli'!$I$35,"0")</f>
        <v>0</v>
      </c>
      <c r="R134" s="69" t="str">
        <f>IF($N134="A",COUNTIF($N$9:$N$9781,"A")-'Rosa e Controlli'!$I$36,"0")</f>
        <v>0</v>
      </c>
      <c r="S134" s="69">
        <f t="shared" si="11"/>
        <v>0</v>
      </c>
      <c r="T134" s="69" t="str">
        <f t="shared" si="12"/>
        <v/>
      </c>
      <c r="U134" s="69"/>
      <c r="V134" s="69"/>
      <c r="W134" s="69"/>
    </row>
    <row r="135" spans="1:23" x14ac:dyDescent="0.25">
      <c r="A135" s="61" t="str">
        <f t="shared" si="7"/>
        <v/>
      </c>
      <c r="B135" s="77"/>
      <c r="C135" s="81" t="s">
        <v>63</v>
      </c>
      <c r="D135" s="81">
        <v>228</v>
      </c>
      <c r="E135" s="81" t="s">
        <v>93</v>
      </c>
      <c r="F135" s="81" t="s">
        <v>54</v>
      </c>
      <c r="G135" s="81">
        <v>15</v>
      </c>
      <c r="H135" s="61" t="str">
        <f t="shared" si="8"/>
        <v/>
      </c>
      <c r="I135" s="62" t="str">
        <f t="shared" si="13"/>
        <v/>
      </c>
      <c r="J135" s="62" t="str">
        <f>IF(B135&lt;&gt;"",COUNTIF(B$9:$B9909,B135),"")</f>
        <v/>
      </c>
      <c r="K135" s="62"/>
      <c r="L135" s="62" t="str">
        <f>IF(B135&lt;&gt;"",COUNTIF(M$9:$M9909,F135),"")</f>
        <v/>
      </c>
      <c r="M135" s="62" t="str">
        <f t="shared" si="9"/>
        <v/>
      </c>
      <c r="N135" s="69" t="str">
        <f t="shared" si="10"/>
        <v/>
      </c>
      <c r="O135" s="69" t="str">
        <f>IF($N135="P",COUNTIF($N$9:$N$9781,"P")-'Rosa e Controlli'!$I$33,"0")</f>
        <v>0</v>
      </c>
      <c r="P135" s="69" t="str">
        <f>IF($N135="D",COUNTIF($N$9:$N$9781,"D")-'Rosa e Controlli'!$I$34,"0")</f>
        <v>0</v>
      </c>
      <c r="Q135" s="69" t="str">
        <f>IF($N135="C",COUNTIF($N$9:$N$9781,"C")-'Rosa e Controlli'!$I$35,"0")</f>
        <v>0</v>
      </c>
      <c r="R135" s="69" t="str">
        <f>IF($N135="A",COUNTIF($N$9:$N$9781,"A")-'Rosa e Controlli'!$I$36,"0")</f>
        <v>0</v>
      </c>
      <c r="S135" s="69">
        <f t="shared" si="11"/>
        <v>0</v>
      </c>
      <c r="T135" s="69" t="str">
        <f t="shared" si="12"/>
        <v/>
      </c>
      <c r="U135" s="69"/>
      <c r="V135" s="69"/>
      <c r="W135" s="69"/>
    </row>
    <row r="136" spans="1:23" x14ac:dyDescent="0.25">
      <c r="A136" s="61" t="str">
        <f t="shared" si="7"/>
        <v/>
      </c>
      <c r="B136" s="77"/>
      <c r="C136" s="81" t="s">
        <v>63</v>
      </c>
      <c r="D136" s="81">
        <v>229</v>
      </c>
      <c r="E136" s="81" t="s">
        <v>341</v>
      </c>
      <c r="F136" s="81" t="s">
        <v>242</v>
      </c>
      <c r="G136" s="81">
        <v>10</v>
      </c>
      <c r="H136" s="61" t="str">
        <f t="shared" si="8"/>
        <v/>
      </c>
      <c r="I136" s="62" t="str">
        <f t="shared" si="13"/>
        <v/>
      </c>
      <c r="J136" s="62" t="str">
        <f>IF(B136&lt;&gt;"",COUNTIF(B$9:$B9910,B136),"")</f>
        <v/>
      </c>
      <c r="K136" s="62"/>
      <c r="L136" s="62" t="str">
        <f>IF(B136&lt;&gt;"",COUNTIF(M$9:$M9910,F136),"")</f>
        <v/>
      </c>
      <c r="M136" s="62" t="str">
        <f t="shared" si="9"/>
        <v/>
      </c>
      <c r="N136" s="69" t="str">
        <f t="shared" si="10"/>
        <v/>
      </c>
      <c r="O136" s="69" t="str">
        <f>IF($N136="P",COUNTIF($N$9:$N$9781,"P")-'Rosa e Controlli'!$I$33,"0")</f>
        <v>0</v>
      </c>
      <c r="P136" s="69" t="str">
        <f>IF($N136="D",COUNTIF($N$9:$N$9781,"D")-'Rosa e Controlli'!$I$34,"0")</f>
        <v>0</v>
      </c>
      <c r="Q136" s="69" t="str">
        <f>IF($N136="C",COUNTIF($N$9:$N$9781,"C")-'Rosa e Controlli'!$I$35,"0")</f>
        <v>0</v>
      </c>
      <c r="R136" s="69" t="str">
        <f>IF($N136="A",COUNTIF($N$9:$N$9781,"A")-'Rosa e Controlli'!$I$36,"0")</f>
        <v>0</v>
      </c>
      <c r="S136" s="69">
        <f t="shared" si="11"/>
        <v>0</v>
      </c>
      <c r="T136" s="69" t="str">
        <f t="shared" si="12"/>
        <v/>
      </c>
      <c r="U136" s="69"/>
      <c r="V136" s="69"/>
      <c r="W136" s="69"/>
    </row>
    <row r="137" spans="1:23" x14ac:dyDescent="0.25">
      <c r="A137" s="61" t="str">
        <f t="shared" ref="A137:A200" si="14">H137</f>
        <v/>
      </c>
      <c r="B137" s="77"/>
      <c r="C137" s="81" t="s">
        <v>63</v>
      </c>
      <c r="D137" s="81">
        <v>230</v>
      </c>
      <c r="E137" s="81" t="s">
        <v>94</v>
      </c>
      <c r="F137" s="81" t="s">
        <v>58</v>
      </c>
      <c r="G137" s="81">
        <v>7</v>
      </c>
      <c r="H137" s="61" t="str">
        <f t="shared" ref="H137:H200" si="15">IF(B137&lt;&gt;"",IF(I137="","Ok","errore"),"")</f>
        <v/>
      </c>
      <c r="I137" s="62" t="str">
        <f t="shared" si="13"/>
        <v/>
      </c>
      <c r="J137" s="62" t="str">
        <f>IF(B137&lt;&gt;"",COUNTIF(B$9:$B9911,B137),"")</f>
        <v/>
      </c>
      <c r="K137" s="62"/>
      <c r="L137" s="62" t="str">
        <f>IF(B137&lt;&gt;"",COUNTIF(M$9:$M9911,F137),"")</f>
        <v/>
      </c>
      <c r="M137" s="62" t="str">
        <f t="shared" ref="M137:M200" si="16">IF(B137&lt;&gt;"",F137,"")</f>
        <v/>
      </c>
      <c r="N137" s="69" t="str">
        <f t="shared" ref="N137:N200" si="17">IF(B137&lt;&gt;"",C137,"")</f>
        <v/>
      </c>
      <c r="O137" s="69" t="str">
        <f>IF($N137="P",COUNTIF($N$9:$N$9781,"P")-'Rosa e Controlli'!$I$33,"0")</f>
        <v>0</v>
      </c>
      <c r="P137" s="69" t="str">
        <f>IF($N137="D",COUNTIF($N$9:$N$9781,"D")-'Rosa e Controlli'!$I$34,"0")</f>
        <v>0</v>
      </c>
      <c r="Q137" s="69" t="str">
        <f>IF($N137="C",COUNTIF($N$9:$N$9781,"C")-'Rosa e Controlli'!$I$35,"0")</f>
        <v>0</v>
      </c>
      <c r="R137" s="69" t="str">
        <f>IF($N137="A",COUNTIF($N$9:$N$9781,"A")-'Rosa e Controlli'!$I$36,"0")</f>
        <v>0</v>
      </c>
      <c r="S137" s="69">
        <f t="shared" ref="S137:S200" si="18">SUM(O137:R137)</f>
        <v>0</v>
      </c>
      <c r="T137" s="69" t="str">
        <f t="shared" ref="T137:T200" si="19">IF(AND(B137&lt;&gt;"",OR(B137&lt;1,B137&gt;23)),"NO","")</f>
        <v/>
      </c>
      <c r="U137" s="69"/>
      <c r="V137" s="69"/>
      <c r="W137" s="69"/>
    </row>
    <row r="138" spans="1:23" x14ac:dyDescent="0.25">
      <c r="A138" s="61" t="str">
        <f t="shared" si="14"/>
        <v/>
      </c>
      <c r="B138" s="77"/>
      <c r="C138" s="81" t="s">
        <v>63</v>
      </c>
      <c r="D138" s="81">
        <v>231</v>
      </c>
      <c r="E138" s="81" t="s">
        <v>342</v>
      </c>
      <c r="F138" s="81" t="s">
        <v>274</v>
      </c>
      <c r="G138" s="81">
        <v>1</v>
      </c>
      <c r="H138" s="61" t="str">
        <f t="shared" si="15"/>
        <v/>
      </c>
      <c r="I138" s="62" t="str">
        <f t="shared" ref="I138:I201" si="20">IF(B138&lt;&gt;"",IF(L138&gt;3,"Troppi giocatori ("&amp;L138&amp;") della nazionale '"&amp;F138&amp;"'",IF(AND(J138&gt;1,J138&lt;&gt;""),"Numero di maglia assegnato "&amp;J138&amp;" volte",IF(AND(N138="P",S138&gt;0),"Troppi Portieri in squadra",IF(AND(N138="D",S138&gt;0),"Troppi Difensori in squadra",IF(AND(N138="C",S138&gt;0),"Troppi Centrocampisti in squadra",IF(AND(N138="A",S138&gt;0),"Troppi Attaccanti in squadra",IF(T138="NO","Numero di maglia errato",""))))))),"")</f>
        <v/>
      </c>
      <c r="J138" s="62" t="str">
        <f>IF(B138&lt;&gt;"",COUNTIF(B$9:$B9912,B138),"")</f>
        <v/>
      </c>
      <c r="K138" s="62"/>
      <c r="L138" s="62" t="str">
        <f>IF(B138&lt;&gt;"",COUNTIF(M$9:$M9912,F138),"")</f>
        <v/>
      </c>
      <c r="M138" s="62" t="str">
        <f t="shared" si="16"/>
        <v/>
      </c>
      <c r="N138" s="69" t="str">
        <f t="shared" si="17"/>
        <v/>
      </c>
      <c r="O138" s="69" t="str">
        <f>IF($N138="P",COUNTIF($N$9:$N$9781,"P")-'Rosa e Controlli'!$I$33,"0")</f>
        <v>0</v>
      </c>
      <c r="P138" s="69" t="str">
        <f>IF($N138="D",COUNTIF($N$9:$N$9781,"D")-'Rosa e Controlli'!$I$34,"0")</f>
        <v>0</v>
      </c>
      <c r="Q138" s="69" t="str">
        <f>IF($N138="C",COUNTIF($N$9:$N$9781,"C")-'Rosa e Controlli'!$I$35,"0")</f>
        <v>0</v>
      </c>
      <c r="R138" s="69" t="str">
        <f>IF($N138="A",COUNTIF($N$9:$N$9781,"A")-'Rosa e Controlli'!$I$36,"0")</f>
        <v>0</v>
      </c>
      <c r="S138" s="69">
        <f t="shared" si="18"/>
        <v>0</v>
      </c>
      <c r="T138" s="69" t="str">
        <f t="shared" si="19"/>
        <v/>
      </c>
      <c r="U138" s="69"/>
      <c r="V138" s="69"/>
      <c r="W138" s="69"/>
    </row>
    <row r="139" spans="1:23" x14ac:dyDescent="0.25">
      <c r="A139" s="61" t="str">
        <f t="shared" si="14"/>
        <v/>
      </c>
      <c r="B139" s="77"/>
      <c r="C139" s="81" t="s">
        <v>63</v>
      </c>
      <c r="D139" s="81">
        <v>232</v>
      </c>
      <c r="E139" s="81" t="s">
        <v>95</v>
      </c>
      <c r="F139" s="81" t="s">
        <v>55</v>
      </c>
      <c r="G139" s="81">
        <v>15</v>
      </c>
      <c r="H139" s="61" t="str">
        <f t="shared" si="15"/>
        <v/>
      </c>
      <c r="I139" s="62" t="str">
        <f t="shared" si="20"/>
        <v/>
      </c>
      <c r="J139" s="62" t="str">
        <f>IF(B139&lt;&gt;"",COUNTIF(B$9:$B9913,B139),"")</f>
        <v/>
      </c>
      <c r="K139" s="62"/>
      <c r="L139" s="62" t="str">
        <f>IF(B139&lt;&gt;"",COUNTIF(M$9:$M9913,F139),"")</f>
        <v/>
      </c>
      <c r="M139" s="62" t="str">
        <f t="shared" si="16"/>
        <v/>
      </c>
      <c r="N139" s="69" t="str">
        <f t="shared" si="17"/>
        <v/>
      </c>
      <c r="O139" s="69" t="str">
        <f>IF($N139="P",COUNTIF($N$9:$N$9781,"P")-'Rosa e Controlli'!$I$33,"0")</f>
        <v>0</v>
      </c>
      <c r="P139" s="69" t="str">
        <f>IF($N139="D",COUNTIF($N$9:$N$9781,"D")-'Rosa e Controlli'!$I$34,"0")</f>
        <v>0</v>
      </c>
      <c r="Q139" s="69" t="str">
        <f>IF($N139="C",COUNTIF($N$9:$N$9781,"C")-'Rosa e Controlli'!$I$35,"0")</f>
        <v>0</v>
      </c>
      <c r="R139" s="69" t="str">
        <f>IF($N139="A",COUNTIF($N$9:$N$9781,"A")-'Rosa e Controlli'!$I$36,"0")</f>
        <v>0</v>
      </c>
      <c r="S139" s="69">
        <f t="shared" si="18"/>
        <v>0</v>
      </c>
      <c r="T139" s="69" t="str">
        <f t="shared" si="19"/>
        <v/>
      </c>
      <c r="U139" s="69"/>
      <c r="V139" s="69"/>
      <c r="W139" s="69"/>
    </row>
    <row r="140" spans="1:23" x14ac:dyDescent="0.25">
      <c r="A140" s="61" t="str">
        <f t="shared" si="14"/>
        <v/>
      </c>
      <c r="B140" s="77"/>
      <c r="C140" s="81" t="s">
        <v>63</v>
      </c>
      <c r="D140" s="81">
        <v>233</v>
      </c>
      <c r="E140" s="81" t="s">
        <v>343</v>
      </c>
      <c r="F140" s="81" t="s">
        <v>290</v>
      </c>
      <c r="G140" s="81">
        <v>8</v>
      </c>
      <c r="H140" s="61" t="str">
        <f t="shared" si="15"/>
        <v/>
      </c>
      <c r="I140" s="62" t="str">
        <f t="shared" si="20"/>
        <v/>
      </c>
      <c r="J140" s="62" t="str">
        <f>IF(B140&lt;&gt;"",COUNTIF(B$9:$B9914,B140),"")</f>
        <v/>
      </c>
      <c r="K140" s="62"/>
      <c r="L140" s="62" t="str">
        <f>IF(B140&lt;&gt;"",COUNTIF(M$9:$M9914,F140),"")</f>
        <v/>
      </c>
      <c r="M140" s="62" t="str">
        <f t="shared" si="16"/>
        <v/>
      </c>
      <c r="N140" s="69" t="str">
        <f t="shared" si="17"/>
        <v/>
      </c>
      <c r="O140" s="69" t="str">
        <f>IF($N140="P",COUNTIF($N$9:$N$9781,"P")-'Rosa e Controlli'!$I$33,"0")</f>
        <v>0</v>
      </c>
      <c r="P140" s="69" t="str">
        <f>IF($N140="D",COUNTIF($N$9:$N$9781,"D")-'Rosa e Controlli'!$I$34,"0")</f>
        <v>0</v>
      </c>
      <c r="Q140" s="69" t="str">
        <f>IF($N140="C",COUNTIF($N$9:$N$9781,"C")-'Rosa e Controlli'!$I$35,"0")</f>
        <v>0</v>
      </c>
      <c r="R140" s="69" t="str">
        <f>IF($N140="A",COUNTIF($N$9:$N$9781,"A")-'Rosa e Controlli'!$I$36,"0")</f>
        <v>0</v>
      </c>
      <c r="S140" s="69">
        <f t="shared" si="18"/>
        <v>0</v>
      </c>
      <c r="T140" s="69" t="str">
        <f t="shared" si="19"/>
        <v/>
      </c>
      <c r="U140" s="69"/>
      <c r="V140" s="69"/>
      <c r="W140" s="69"/>
    </row>
    <row r="141" spans="1:23" x14ac:dyDescent="0.25">
      <c r="A141" s="61" t="str">
        <f t="shared" si="14"/>
        <v/>
      </c>
      <c r="B141" s="77"/>
      <c r="C141" s="81" t="s">
        <v>63</v>
      </c>
      <c r="D141" s="81">
        <v>234</v>
      </c>
      <c r="E141" s="81" t="s">
        <v>139</v>
      </c>
      <c r="F141" s="81" t="s">
        <v>69</v>
      </c>
      <c r="G141" s="81">
        <v>3</v>
      </c>
      <c r="H141" s="61" t="str">
        <f t="shared" si="15"/>
        <v/>
      </c>
      <c r="I141" s="62" t="str">
        <f t="shared" si="20"/>
        <v/>
      </c>
      <c r="J141" s="62" t="str">
        <f>IF(B141&lt;&gt;"",COUNTIF(B$9:$B9915,B141),"")</f>
        <v/>
      </c>
      <c r="K141" s="62"/>
      <c r="L141" s="62" t="str">
        <f>IF(B141&lt;&gt;"",COUNTIF(M$9:$M9915,F141),"")</f>
        <v/>
      </c>
      <c r="M141" s="62" t="str">
        <f t="shared" si="16"/>
        <v/>
      </c>
      <c r="N141" s="69" t="str">
        <f t="shared" si="17"/>
        <v/>
      </c>
      <c r="O141" s="69" t="str">
        <f>IF($N141="P",COUNTIF($N$9:$N$9781,"P")-'Rosa e Controlli'!$I$33,"0")</f>
        <v>0</v>
      </c>
      <c r="P141" s="69" t="str">
        <f>IF($N141="D",COUNTIF($N$9:$N$9781,"D")-'Rosa e Controlli'!$I$34,"0")</f>
        <v>0</v>
      </c>
      <c r="Q141" s="69" t="str">
        <f>IF($N141="C",COUNTIF($N$9:$N$9781,"C")-'Rosa e Controlli'!$I$35,"0")</f>
        <v>0</v>
      </c>
      <c r="R141" s="69" t="str">
        <f>IF($N141="A",COUNTIF($N$9:$N$9781,"A")-'Rosa e Controlli'!$I$36,"0")</f>
        <v>0</v>
      </c>
      <c r="S141" s="69">
        <f t="shared" si="18"/>
        <v>0</v>
      </c>
      <c r="T141" s="69" t="str">
        <f t="shared" si="19"/>
        <v/>
      </c>
      <c r="U141" s="69"/>
      <c r="V141" s="69"/>
      <c r="W141" s="69"/>
    </row>
    <row r="142" spans="1:23" x14ac:dyDescent="0.25">
      <c r="A142" s="61" t="str">
        <f t="shared" si="14"/>
        <v/>
      </c>
      <c r="B142" s="77"/>
      <c r="C142" s="81" t="s">
        <v>63</v>
      </c>
      <c r="D142" s="81">
        <v>235</v>
      </c>
      <c r="E142" s="81" t="s">
        <v>344</v>
      </c>
      <c r="F142" s="81" t="s">
        <v>250</v>
      </c>
      <c r="G142" s="81">
        <v>7</v>
      </c>
      <c r="H142" s="61" t="str">
        <f t="shared" si="15"/>
        <v/>
      </c>
      <c r="I142" s="62" t="str">
        <f t="shared" si="20"/>
        <v/>
      </c>
      <c r="J142" s="62" t="str">
        <f>IF(B142&lt;&gt;"",COUNTIF(B$9:$B9916,B142),"")</f>
        <v/>
      </c>
      <c r="K142" s="62"/>
      <c r="L142" s="62" t="str">
        <f>IF(B142&lt;&gt;"",COUNTIF(M$9:$M9916,F142),"")</f>
        <v/>
      </c>
      <c r="M142" s="62" t="str">
        <f t="shared" si="16"/>
        <v/>
      </c>
      <c r="N142" s="69" t="str">
        <f t="shared" si="17"/>
        <v/>
      </c>
      <c r="O142" s="69" t="str">
        <f>IF($N142="P",COUNTIF($N$9:$N$9781,"P")-'Rosa e Controlli'!$I$33,"0")</f>
        <v>0</v>
      </c>
      <c r="P142" s="69" t="str">
        <f>IF($N142="D",COUNTIF($N$9:$N$9781,"D")-'Rosa e Controlli'!$I$34,"0")</f>
        <v>0</v>
      </c>
      <c r="Q142" s="69" t="str">
        <f>IF($N142="C",COUNTIF($N$9:$N$9781,"C")-'Rosa e Controlli'!$I$35,"0")</f>
        <v>0</v>
      </c>
      <c r="R142" s="69" t="str">
        <f>IF($N142="A",COUNTIF($N$9:$N$9781,"A")-'Rosa e Controlli'!$I$36,"0")</f>
        <v>0</v>
      </c>
      <c r="S142" s="69">
        <f t="shared" si="18"/>
        <v>0</v>
      </c>
      <c r="T142" s="69" t="str">
        <f t="shared" si="19"/>
        <v/>
      </c>
      <c r="U142" s="69"/>
      <c r="V142" s="69"/>
      <c r="W142" s="69"/>
    </row>
    <row r="143" spans="1:23" x14ac:dyDescent="0.25">
      <c r="A143" s="61" t="str">
        <f t="shared" si="14"/>
        <v/>
      </c>
      <c r="B143" s="77"/>
      <c r="C143" s="81" t="s">
        <v>63</v>
      </c>
      <c r="D143" s="81">
        <v>236</v>
      </c>
      <c r="E143" s="81" t="s">
        <v>345</v>
      </c>
      <c r="F143" s="81" t="s">
        <v>242</v>
      </c>
      <c r="G143" s="81">
        <v>6</v>
      </c>
      <c r="H143" s="61" t="str">
        <f t="shared" si="15"/>
        <v/>
      </c>
      <c r="I143" s="62" t="str">
        <f t="shared" si="20"/>
        <v/>
      </c>
      <c r="J143" s="62" t="str">
        <f>IF(B143&lt;&gt;"",COUNTIF(B$9:$B9917,B143),"")</f>
        <v/>
      </c>
      <c r="K143" s="62"/>
      <c r="L143" s="62" t="str">
        <f>IF(B143&lt;&gt;"",COUNTIF(M$9:$M9917,F143),"")</f>
        <v/>
      </c>
      <c r="M143" s="62" t="str">
        <f t="shared" si="16"/>
        <v/>
      </c>
      <c r="N143" s="69" t="str">
        <f t="shared" si="17"/>
        <v/>
      </c>
      <c r="O143" s="69" t="str">
        <f>IF($N143="P",COUNTIF($N$9:$N$9781,"P")-'Rosa e Controlli'!$I$33,"0")</f>
        <v>0</v>
      </c>
      <c r="P143" s="69" t="str">
        <f>IF($N143="D",COUNTIF($N$9:$N$9781,"D")-'Rosa e Controlli'!$I$34,"0")</f>
        <v>0</v>
      </c>
      <c r="Q143" s="69" t="str">
        <f>IF($N143="C",COUNTIF($N$9:$N$9781,"C")-'Rosa e Controlli'!$I$35,"0")</f>
        <v>0</v>
      </c>
      <c r="R143" s="69" t="str">
        <f>IF($N143="A",COUNTIF($N$9:$N$9781,"A")-'Rosa e Controlli'!$I$36,"0")</f>
        <v>0</v>
      </c>
      <c r="S143" s="69">
        <f t="shared" si="18"/>
        <v>0</v>
      </c>
      <c r="T143" s="69" t="str">
        <f t="shared" si="19"/>
        <v/>
      </c>
      <c r="U143" s="69"/>
      <c r="V143" s="69"/>
      <c r="W143" s="69"/>
    </row>
    <row r="144" spans="1:23" x14ac:dyDescent="0.25">
      <c r="A144" s="61" t="str">
        <f t="shared" si="14"/>
        <v/>
      </c>
      <c r="B144" s="77"/>
      <c r="C144" s="81" t="s">
        <v>63</v>
      </c>
      <c r="D144" s="81">
        <v>237</v>
      </c>
      <c r="E144" s="81" t="s">
        <v>96</v>
      </c>
      <c r="F144" s="81" t="s">
        <v>62</v>
      </c>
      <c r="G144" s="81">
        <v>7</v>
      </c>
      <c r="H144" s="61" t="str">
        <f t="shared" si="15"/>
        <v/>
      </c>
      <c r="I144" s="62" t="str">
        <f t="shared" si="20"/>
        <v/>
      </c>
      <c r="J144" s="62" t="str">
        <f>IF(B144&lt;&gt;"",COUNTIF(B$9:$B9918,B144),"")</f>
        <v/>
      </c>
      <c r="K144" s="62"/>
      <c r="L144" s="62" t="str">
        <f>IF(B144&lt;&gt;"",COUNTIF(M$9:$M9918,F144),"")</f>
        <v/>
      </c>
      <c r="M144" s="62" t="str">
        <f t="shared" si="16"/>
        <v/>
      </c>
      <c r="N144" s="69" t="str">
        <f t="shared" si="17"/>
        <v/>
      </c>
      <c r="O144" s="69" t="str">
        <f>IF($N144="P",COUNTIF($N$9:$N$9781,"P")-'Rosa e Controlli'!$I$33,"0")</f>
        <v>0</v>
      </c>
      <c r="P144" s="69" t="str">
        <f>IF($N144="D",COUNTIF($N$9:$N$9781,"D")-'Rosa e Controlli'!$I$34,"0")</f>
        <v>0</v>
      </c>
      <c r="Q144" s="69" t="str">
        <f>IF($N144="C",COUNTIF($N$9:$N$9781,"C")-'Rosa e Controlli'!$I$35,"0")</f>
        <v>0</v>
      </c>
      <c r="R144" s="69" t="str">
        <f>IF($N144="A",COUNTIF($N$9:$N$9781,"A")-'Rosa e Controlli'!$I$36,"0")</f>
        <v>0</v>
      </c>
      <c r="S144" s="69">
        <f t="shared" si="18"/>
        <v>0</v>
      </c>
      <c r="T144" s="69" t="str">
        <f t="shared" si="19"/>
        <v/>
      </c>
      <c r="U144" s="69"/>
      <c r="V144" s="69"/>
      <c r="W144" s="69"/>
    </row>
    <row r="145" spans="1:23" x14ac:dyDescent="0.25">
      <c r="A145" s="61" t="str">
        <f t="shared" si="14"/>
        <v/>
      </c>
      <c r="B145" s="77"/>
      <c r="C145" s="81" t="s">
        <v>63</v>
      </c>
      <c r="D145" s="81">
        <v>238</v>
      </c>
      <c r="E145" s="81" t="s">
        <v>346</v>
      </c>
      <c r="F145" s="81" t="s">
        <v>238</v>
      </c>
      <c r="G145" s="81">
        <v>4</v>
      </c>
      <c r="H145" s="61" t="str">
        <f t="shared" si="15"/>
        <v/>
      </c>
      <c r="I145" s="62" t="str">
        <f t="shared" si="20"/>
        <v/>
      </c>
      <c r="J145" s="62" t="str">
        <f>IF(B145&lt;&gt;"",COUNTIF(B$9:$B9919,B145),"")</f>
        <v/>
      </c>
      <c r="K145" s="62"/>
      <c r="L145" s="62" t="str">
        <f>IF(B145&lt;&gt;"",COUNTIF(M$9:$M9919,F145),"")</f>
        <v/>
      </c>
      <c r="M145" s="62" t="str">
        <f t="shared" si="16"/>
        <v/>
      </c>
      <c r="N145" s="69" t="str">
        <f t="shared" si="17"/>
        <v/>
      </c>
      <c r="O145" s="69" t="str">
        <f>IF($N145="P",COUNTIF($N$9:$N$9781,"P")-'Rosa e Controlli'!$I$33,"0")</f>
        <v>0</v>
      </c>
      <c r="P145" s="69" t="str">
        <f>IF($N145="D",COUNTIF($N$9:$N$9781,"D")-'Rosa e Controlli'!$I$34,"0")</f>
        <v>0</v>
      </c>
      <c r="Q145" s="69" t="str">
        <f>IF($N145="C",COUNTIF($N$9:$N$9781,"C")-'Rosa e Controlli'!$I$35,"0")</f>
        <v>0</v>
      </c>
      <c r="R145" s="69" t="str">
        <f>IF($N145="A",COUNTIF($N$9:$N$9781,"A")-'Rosa e Controlli'!$I$36,"0")</f>
        <v>0</v>
      </c>
      <c r="S145" s="69">
        <f t="shared" si="18"/>
        <v>0</v>
      </c>
      <c r="T145" s="69" t="str">
        <f t="shared" si="19"/>
        <v/>
      </c>
      <c r="U145" s="69"/>
      <c r="V145" s="69"/>
      <c r="W145" s="69"/>
    </row>
    <row r="146" spans="1:23" x14ac:dyDescent="0.25">
      <c r="A146" s="61" t="str">
        <f t="shared" si="14"/>
        <v/>
      </c>
      <c r="B146" s="77"/>
      <c r="C146" s="81" t="s">
        <v>63</v>
      </c>
      <c r="D146" s="81">
        <v>239</v>
      </c>
      <c r="E146" s="81" t="s">
        <v>347</v>
      </c>
      <c r="F146" s="81" t="s">
        <v>234</v>
      </c>
      <c r="G146" s="81">
        <v>4</v>
      </c>
      <c r="H146" s="61" t="str">
        <f t="shared" si="15"/>
        <v/>
      </c>
      <c r="I146" s="62" t="str">
        <f t="shared" si="20"/>
        <v/>
      </c>
      <c r="J146" s="62" t="str">
        <f>IF(B146&lt;&gt;"",COUNTIF(B$9:$B9920,B146),"")</f>
        <v/>
      </c>
      <c r="K146" s="62"/>
      <c r="L146" s="62" t="str">
        <f>IF(B146&lt;&gt;"",COUNTIF(M$9:$M9920,F146),"")</f>
        <v/>
      </c>
      <c r="M146" s="62" t="str">
        <f t="shared" si="16"/>
        <v/>
      </c>
      <c r="N146" s="69" t="str">
        <f t="shared" si="17"/>
        <v/>
      </c>
      <c r="O146" s="69" t="str">
        <f>IF($N146="P",COUNTIF($N$9:$N$9781,"P")-'Rosa e Controlli'!$I$33,"0")</f>
        <v>0</v>
      </c>
      <c r="P146" s="69" t="str">
        <f>IF($N146="D",COUNTIF($N$9:$N$9781,"D")-'Rosa e Controlli'!$I$34,"0")</f>
        <v>0</v>
      </c>
      <c r="Q146" s="69" t="str">
        <f>IF($N146="C",COUNTIF($N$9:$N$9781,"C")-'Rosa e Controlli'!$I$35,"0")</f>
        <v>0</v>
      </c>
      <c r="R146" s="69" t="str">
        <f>IF($N146="A",COUNTIF($N$9:$N$9781,"A")-'Rosa e Controlli'!$I$36,"0")</f>
        <v>0</v>
      </c>
      <c r="S146" s="69">
        <f t="shared" si="18"/>
        <v>0</v>
      </c>
      <c r="T146" s="69" t="str">
        <f t="shared" si="19"/>
        <v/>
      </c>
      <c r="U146" s="69"/>
      <c r="V146" s="69"/>
      <c r="W146" s="69"/>
    </row>
    <row r="147" spans="1:23" x14ac:dyDescent="0.25">
      <c r="A147" s="61" t="str">
        <f t="shared" si="14"/>
        <v/>
      </c>
      <c r="B147" s="77"/>
      <c r="C147" s="81" t="s">
        <v>63</v>
      </c>
      <c r="D147" s="81">
        <v>240</v>
      </c>
      <c r="E147" s="81" t="s">
        <v>348</v>
      </c>
      <c r="F147" s="81" t="s">
        <v>225</v>
      </c>
      <c r="G147" s="81">
        <v>7</v>
      </c>
      <c r="H147" s="61" t="str">
        <f t="shared" si="15"/>
        <v/>
      </c>
      <c r="I147" s="62" t="str">
        <f t="shared" si="20"/>
        <v/>
      </c>
      <c r="J147" s="62" t="str">
        <f>IF(B147&lt;&gt;"",COUNTIF(B$9:$B9921,B147),"")</f>
        <v/>
      </c>
      <c r="K147" s="62"/>
      <c r="L147" s="62" t="str">
        <f>IF(B147&lt;&gt;"",COUNTIF(M$9:$M9921,F147),"")</f>
        <v/>
      </c>
      <c r="M147" s="62" t="str">
        <f t="shared" si="16"/>
        <v/>
      </c>
      <c r="N147" s="69" t="str">
        <f t="shared" si="17"/>
        <v/>
      </c>
      <c r="O147" s="69" t="str">
        <f>IF($N147="P",COUNTIF($N$9:$N$9781,"P")-'Rosa e Controlli'!$I$33,"0")</f>
        <v>0</v>
      </c>
      <c r="P147" s="69" t="str">
        <f>IF($N147="D",COUNTIF($N$9:$N$9781,"D")-'Rosa e Controlli'!$I$34,"0")</f>
        <v>0</v>
      </c>
      <c r="Q147" s="69" t="str">
        <f>IF($N147="C",COUNTIF($N$9:$N$9781,"C")-'Rosa e Controlli'!$I$35,"0")</f>
        <v>0</v>
      </c>
      <c r="R147" s="69" t="str">
        <f>IF($N147="A",COUNTIF($N$9:$N$9781,"A")-'Rosa e Controlli'!$I$36,"0")</f>
        <v>0</v>
      </c>
      <c r="S147" s="69">
        <f t="shared" si="18"/>
        <v>0</v>
      </c>
      <c r="T147" s="69" t="str">
        <f t="shared" si="19"/>
        <v/>
      </c>
      <c r="U147" s="69"/>
      <c r="V147" s="69"/>
      <c r="W147" s="69"/>
    </row>
    <row r="148" spans="1:23" x14ac:dyDescent="0.25">
      <c r="A148" s="61" t="str">
        <f t="shared" si="14"/>
        <v/>
      </c>
      <c r="B148" s="77"/>
      <c r="C148" s="81" t="s">
        <v>63</v>
      </c>
      <c r="D148" s="81">
        <v>241</v>
      </c>
      <c r="E148" s="81" t="s">
        <v>349</v>
      </c>
      <c r="F148" s="81" t="s">
        <v>265</v>
      </c>
      <c r="G148" s="81">
        <v>2</v>
      </c>
      <c r="H148" s="61" t="str">
        <f t="shared" si="15"/>
        <v/>
      </c>
      <c r="I148" s="62" t="str">
        <f t="shared" si="20"/>
        <v/>
      </c>
      <c r="J148" s="62" t="str">
        <f>IF(B148&lt;&gt;"",COUNTIF(B$9:$B9922,B148),"")</f>
        <v/>
      </c>
      <c r="K148" s="62"/>
      <c r="L148" s="62" t="str">
        <f>IF(B148&lt;&gt;"",COUNTIF(M$9:$M9922,F148),"")</f>
        <v/>
      </c>
      <c r="M148" s="62" t="str">
        <f t="shared" si="16"/>
        <v/>
      </c>
      <c r="N148" s="69" t="str">
        <f t="shared" si="17"/>
        <v/>
      </c>
      <c r="O148" s="69" t="str">
        <f>IF($N148="P",COUNTIF($N$9:$N$9781,"P")-'Rosa e Controlli'!$I$33,"0")</f>
        <v>0</v>
      </c>
      <c r="P148" s="69" t="str">
        <f>IF($N148="D",COUNTIF($N$9:$N$9781,"D")-'Rosa e Controlli'!$I$34,"0")</f>
        <v>0</v>
      </c>
      <c r="Q148" s="69" t="str">
        <f>IF($N148="C",COUNTIF($N$9:$N$9781,"C")-'Rosa e Controlli'!$I$35,"0")</f>
        <v>0</v>
      </c>
      <c r="R148" s="69" t="str">
        <f>IF($N148="A",COUNTIF($N$9:$N$9781,"A")-'Rosa e Controlli'!$I$36,"0")</f>
        <v>0</v>
      </c>
      <c r="S148" s="69">
        <f t="shared" si="18"/>
        <v>0</v>
      </c>
      <c r="T148" s="69" t="str">
        <f t="shared" si="19"/>
        <v/>
      </c>
      <c r="U148" s="69"/>
      <c r="V148" s="69"/>
      <c r="W148" s="69"/>
    </row>
    <row r="149" spans="1:23" x14ac:dyDescent="0.25">
      <c r="A149" s="61" t="str">
        <f t="shared" si="14"/>
        <v/>
      </c>
      <c r="B149" s="77"/>
      <c r="C149" s="81" t="s">
        <v>63</v>
      </c>
      <c r="D149" s="81">
        <v>242</v>
      </c>
      <c r="E149" s="81" t="s">
        <v>350</v>
      </c>
      <c r="F149" s="81" t="s">
        <v>58</v>
      </c>
      <c r="G149" s="81">
        <v>7</v>
      </c>
      <c r="H149" s="61" t="str">
        <f t="shared" si="15"/>
        <v/>
      </c>
      <c r="I149" s="62" t="str">
        <f t="shared" si="20"/>
        <v/>
      </c>
      <c r="J149" s="62" t="str">
        <f>IF(B149&lt;&gt;"",COUNTIF(B$9:$B9923,B149),"")</f>
        <v/>
      </c>
      <c r="K149" s="62"/>
      <c r="L149" s="62" t="str">
        <f>IF(B149&lt;&gt;"",COUNTIF(M$9:$M9923,F149),"")</f>
        <v/>
      </c>
      <c r="M149" s="62" t="str">
        <f t="shared" si="16"/>
        <v/>
      </c>
      <c r="N149" s="69" t="str">
        <f t="shared" si="17"/>
        <v/>
      </c>
      <c r="O149" s="69" t="str">
        <f>IF($N149="P",COUNTIF($N$9:$N$9781,"P")-'Rosa e Controlli'!$I$33,"0")</f>
        <v>0</v>
      </c>
      <c r="P149" s="69" t="str">
        <f>IF($N149="D",COUNTIF($N$9:$N$9781,"D")-'Rosa e Controlli'!$I$34,"0")</f>
        <v>0</v>
      </c>
      <c r="Q149" s="69" t="str">
        <f>IF($N149="C",COUNTIF($N$9:$N$9781,"C")-'Rosa e Controlli'!$I$35,"0")</f>
        <v>0</v>
      </c>
      <c r="R149" s="69" t="str">
        <f>IF($N149="A",COUNTIF($N$9:$N$9781,"A")-'Rosa e Controlli'!$I$36,"0")</f>
        <v>0</v>
      </c>
      <c r="S149" s="69">
        <f t="shared" si="18"/>
        <v>0</v>
      </c>
      <c r="T149" s="69" t="str">
        <f t="shared" si="19"/>
        <v/>
      </c>
      <c r="U149" s="69"/>
      <c r="V149" s="69"/>
      <c r="W149" s="69"/>
    </row>
    <row r="150" spans="1:23" x14ac:dyDescent="0.25">
      <c r="A150" s="61" t="str">
        <f t="shared" si="14"/>
        <v/>
      </c>
      <c r="B150" s="77"/>
      <c r="C150" s="81" t="s">
        <v>63</v>
      </c>
      <c r="D150" s="81">
        <v>243</v>
      </c>
      <c r="E150" s="81" t="s">
        <v>351</v>
      </c>
      <c r="F150" s="81" t="s">
        <v>60</v>
      </c>
      <c r="G150" s="81">
        <v>9</v>
      </c>
      <c r="H150" s="61" t="str">
        <f t="shared" si="15"/>
        <v/>
      </c>
      <c r="I150" s="62" t="str">
        <f t="shared" si="20"/>
        <v/>
      </c>
      <c r="J150" s="62" t="str">
        <f>IF(B150&lt;&gt;"",COUNTIF(B$9:$B9924,B150),"")</f>
        <v/>
      </c>
      <c r="K150" s="62"/>
      <c r="L150" s="62" t="str">
        <f>IF(B150&lt;&gt;"",COUNTIF(M$9:$M9924,F150),"")</f>
        <v/>
      </c>
      <c r="M150" s="62" t="str">
        <f t="shared" si="16"/>
        <v/>
      </c>
      <c r="N150" s="69" t="str">
        <f t="shared" si="17"/>
        <v/>
      </c>
      <c r="O150" s="69" t="str">
        <f>IF($N150="P",COUNTIF($N$9:$N$9781,"P")-'Rosa e Controlli'!$I$33,"0")</f>
        <v>0</v>
      </c>
      <c r="P150" s="69" t="str">
        <f>IF($N150="D",COUNTIF($N$9:$N$9781,"D")-'Rosa e Controlli'!$I$34,"0")</f>
        <v>0</v>
      </c>
      <c r="Q150" s="69" t="str">
        <f>IF($N150="C",COUNTIF($N$9:$N$9781,"C")-'Rosa e Controlli'!$I$35,"0")</f>
        <v>0</v>
      </c>
      <c r="R150" s="69" t="str">
        <f>IF($N150="A",COUNTIF($N$9:$N$9781,"A")-'Rosa e Controlli'!$I$36,"0")</f>
        <v>0</v>
      </c>
      <c r="S150" s="69">
        <f t="shared" si="18"/>
        <v>0</v>
      </c>
      <c r="T150" s="69" t="str">
        <f t="shared" si="19"/>
        <v/>
      </c>
      <c r="U150" s="69"/>
      <c r="V150" s="69"/>
      <c r="W150" s="69"/>
    </row>
    <row r="151" spans="1:23" x14ac:dyDescent="0.25">
      <c r="A151" s="61" t="str">
        <f t="shared" si="14"/>
        <v/>
      </c>
      <c r="B151" s="77"/>
      <c r="C151" s="81" t="s">
        <v>63</v>
      </c>
      <c r="D151" s="81">
        <v>244</v>
      </c>
      <c r="E151" s="81" t="s">
        <v>352</v>
      </c>
      <c r="F151" s="81" t="s">
        <v>234</v>
      </c>
      <c r="G151" s="81">
        <v>8</v>
      </c>
      <c r="H151" s="61" t="str">
        <f t="shared" si="15"/>
        <v/>
      </c>
      <c r="I151" s="62" t="str">
        <f t="shared" si="20"/>
        <v/>
      </c>
      <c r="J151" s="62" t="str">
        <f>IF(B151&lt;&gt;"",COUNTIF(B$9:$B9925,B151),"")</f>
        <v/>
      </c>
      <c r="K151" s="62"/>
      <c r="L151" s="62" t="str">
        <f>IF(B151&lt;&gt;"",COUNTIF(M$9:$M9925,F151),"")</f>
        <v/>
      </c>
      <c r="M151" s="62" t="str">
        <f t="shared" si="16"/>
        <v/>
      </c>
      <c r="N151" s="69" t="str">
        <f t="shared" si="17"/>
        <v/>
      </c>
      <c r="O151" s="69" t="str">
        <f>IF($N151="P",COUNTIF($N$9:$N$9781,"P")-'Rosa e Controlli'!$I$33,"0")</f>
        <v>0</v>
      </c>
      <c r="P151" s="69" t="str">
        <f>IF($N151="D",COUNTIF($N$9:$N$9781,"D")-'Rosa e Controlli'!$I$34,"0")</f>
        <v>0</v>
      </c>
      <c r="Q151" s="69" t="str">
        <f>IF($N151="C",COUNTIF($N$9:$N$9781,"C")-'Rosa e Controlli'!$I$35,"0")</f>
        <v>0</v>
      </c>
      <c r="R151" s="69" t="str">
        <f>IF($N151="A",COUNTIF($N$9:$N$9781,"A")-'Rosa e Controlli'!$I$36,"0")</f>
        <v>0</v>
      </c>
      <c r="S151" s="69">
        <f t="shared" si="18"/>
        <v>0</v>
      </c>
      <c r="T151" s="69" t="str">
        <f t="shared" si="19"/>
        <v/>
      </c>
      <c r="U151" s="69"/>
      <c r="V151" s="69"/>
      <c r="W151" s="69"/>
    </row>
    <row r="152" spans="1:23" x14ac:dyDescent="0.25">
      <c r="A152" s="61" t="str">
        <f t="shared" si="14"/>
        <v/>
      </c>
      <c r="B152" s="77"/>
      <c r="C152" s="81" t="s">
        <v>63</v>
      </c>
      <c r="D152" s="81">
        <v>245</v>
      </c>
      <c r="E152" s="81" t="s">
        <v>97</v>
      </c>
      <c r="F152" s="81" t="s">
        <v>61</v>
      </c>
      <c r="G152" s="81">
        <v>6</v>
      </c>
      <c r="H152" s="61" t="str">
        <f t="shared" si="15"/>
        <v/>
      </c>
      <c r="I152" s="62" t="str">
        <f t="shared" si="20"/>
        <v/>
      </c>
      <c r="J152" s="62" t="str">
        <f>IF(B152&lt;&gt;"",COUNTIF(B$9:$B9926,B152),"")</f>
        <v/>
      </c>
      <c r="K152" s="62"/>
      <c r="L152" s="62" t="str">
        <f>IF(B152&lt;&gt;"",COUNTIF(M$9:$M9926,F152),"")</f>
        <v/>
      </c>
      <c r="M152" s="62" t="str">
        <f t="shared" si="16"/>
        <v/>
      </c>
      <c r="N152" s="69" t="str">
        <f t="shared" si="17"/>
        <v/>
      </c>
      <c r="O152" s="69" t="str">
        <f>IF($N152="P",COUNTIF($N$9:$N$9781,"P")-'Rosa e Controlli'!$I$33,"0")</f>
        <v>0</v>
      </c>
      <c r="P152" s="69" t="str">
        <f>IF($N152="D",COUNTIF($N$9:$N$9781,"D")-'Rosa e Controlli'!$I$34,"0")</f>
        <v>0</v>
      </c>
      <c r="Q152" s="69" t="str">
        <f>IF($N152="C",COUNTIF($N$9:$N$9781,"C")-'Rosa e Controlli'!$I$35,"0")</f>
        <v>0</v>
      </c>
      <c r="R152" s="69" t="str">
        <f>IF($N152="A",COUNTIF($N$9:$N$9781,"A")-'Rosa e Controlli'!$I$36,"0")</f>
        <v>0</v>
      </c>
      <c r="S152" s="69">
        <f t="shared" si="18"/>
        <v>0</v>
      </c>
      <c r="T152" s="69" t="str">
        <f t="shared" si="19"/>
        <v/>
      </c>
      <c r="U152" s="69"/>
      <c r="V152" s="69"/>
      <c r="W152" s="69"/>
    </row>
    <row r="153" spans="1:23" x14ac:dyDescent="0.25">
      <c r="A153" s="61" t="str">
        <f t="shared" si="14"/>
        <v/>
      </c>
      <c r="B153" s="77"/>
      <c r="C153" s="81" t="s">
        <v>63</v>
      </c>
      <c r="D153" s="81">
        <v>246</v>
      </c>
      <c r="E153" s="81" t="s">
        <v>353</v>
      </c>
      <c r="F153" s="81" t="s">
        <v>274</v>
      </c>
      <c r="G153" s="81">
        <v>6</v>
      </c>
      <c r="H153" s="61" t="str">
        <f t="shared" si="15"/>
        <v/>
      </c>
      <c r="I153" s="62" t="str">
        <f t="shared" si="20"/>
        <v/>
      </c>
      <c r="J153" s="62" t="str">
        <f>IF(B153&lt;&gt;"",COUNTIF(B$9:$B9927,B153),"")</f>
        <v/>
      </c>
      <c r="K153" s="62"/>
      <c r="L153" s="62" t="str">
        <f>IF(B153&lt;&gt;"",COUNTIF(M$9:$M9927,F153),"")</f>
        <v/>
      </c>
      <c r="M153" s="62" t="str">
        <f t="shared" si="16"/>
        <v/>
      </c>
      <c r="N153" s="69" t="str">
        <f t="shared" si="17"/>
        <v/>
      </c>
      <c r="O153" s="69" t="str">
        <f>IF($N153="P",COUNTIF($N$9:$N$9781,"P")-'Rosa e Controlli'!$I$33,"0")</f>
        <v>0</v>
      </c>
      <c r="P153" s="69" t="str">
        <f>IF($N153="D",COUNTIF($N$9:$N$9781,"D")-'Rosa e Controlli'!$I$34,"0")</f>
        <v>0</v>
      </c>
      <c r="Q153" s="69" t="str">
        <f>IF($N153="C",COUNTIF($N$9:$N$9781,"C")-'Rosa e Controlli'!$I$35,"0")</f>
        <v>0</v>
      </c>
      <c r="R153" s="69" t="str">
        <f>IF($N153="A",COUNTIF($N$9:$N$9781,"A")-'Rosa e Controlli'!$I$36,"0")</f>
        <v>0</v>
      </c>
      <c r="S153" s="69">
        <f t="shared" si="18"/>
        <v>0</v>
      </c>
      <c r="T153" s="69" t="str">
        <f t="shared" si="19"/>
        <v/>
      </c>
      <c r="U153" s="69"/>
      <c r="V153" s="69"/>
      <c r="W153" s="69"/>
    </row>
    <row r="154" spans="1:23" x14ac:dyDescent="0.25">
      <c r="A154" s="61" t="str">
        <f t="shared" si="14"/>
        <v/>
      </c>
      <c r="B154" s="77"/>
      <c r="C154" s="81" t="s">
        <v>63</v>
      </c>
      <c r="D154" s="81">
        <v>247</v>
      </c>
      <c r="E154" s="81" t="s">
        <v>354</v>
      </c>
      <c r="F154" s="81" t="s">
        <v>290</v>
      </c>
      <c r="G154" s="81">
        <v>7</v>
      </c>
      <c r="H154" s="61" t="str">
        <f t="shared" si="15"/>
        <v/>
      </c>
      <c r="I154" s="62" t="str">
        <f t="shared" si="20"/>
        <v/>
      </c>
      <c r="J154" s="62" t="str">
        <f>IF(B154&lt;&gt;"",COUNTIF(B$9:$B9928,B154),"")</f>
        <v/>
      </c>
      <c r="K154" s="62"/>
      <c r="L154" s="62" t="str">
        <f>IF(B154&lt;&gt;"",COUNTIF(M$9:$M9928,F154),"")</f>
        <v/>
      </c>
      <c r="M154" s="62" t="str">
        <f t="shared" si="16"/>
        <v/>
      </c>
      <c r="N154" s="69" t="str">
        <f t="shared" si="17"/>
        <v/>
      </c>
      <c r="O154" s="69" t="str">
        <f>IF($N154="P",COUNTIF($N$9:$N$9781,"P")-'Rosa e Controlli'!$I$33,"0")</f>
        <v>0</v>
      </c>
      <c r="P154" s="69" t="str">
        <f>IF($N154="D",COUNTIF($N$9:$N$9781,"D")-'Rosa e Controlli'!$I$34,"0")</f>
        <v>0</v>
      </c>
      <c r="Q154" s="69" t="str">
        <f>IF($N154="C",COUNTIF($N$9:$N$9781,"C")-'Rosa e Controlli'!$I$35,"0")</f>
        <v>0</v>
      </c>
      <c r="R154" s="69" t="str">
        <f>IF($N154="A",COUNTIF($N$9:$N$9781,"A")-'Rosa e Controlli'!$I$36,"0")</f>
        <v>0</v>
      </c>
      <c r="S154" s="69">
        <f t="shared" si="18"/>
        <v>0</v>
      </c>
      <c r="T154" s="69" t="str">
        <f t="shared" si="19"/>
        <v/>
      </c>
      <c r="U154" s="69"/>
      <c r="V154" s="69"/>
      <c r="W154" s="69"/>
    </row>
    <row r="155" spans="1:23" x14ac:dyDescent="0.25">
      <c r="A155" s="61" t="str">
        <f t="shared" si="14"/>
        <v/>
      </c>
      <c r="B155" s="77"/>
      <c r="C155" s="81" t="s">
        <v>63</v>
      </c>
      <c r="D155" s="81">
        <v>248</v>
      </c>
      <c r="E155" s="81" t="s">
        <v>355</v>
      </c>
      <c r="F155" s="81" t="s">
        <v>255</v>
      </c>
      <c r="G155" s="81">
        <v>3</v>
      </c>
      <c r="H155" s="61" t="str">
        <f t="shared" si="15"/>
        <v/>
      </c>
      <c r="I155" s="62" t="str">
        <f t="shared" si="20"/>
        <v/>
      </c>
      <c r="J155" s="62" t="str">
        <f>IF(B155&lt;&gt;"",COUNTIF(B$9:$B9929,B155),"")</f>
        <v/>
      </c>
      <c r="K155" s="62"/>
      <c r="L155" s="62" t="str">
        <f>IF(B155&lt;&gt;"",COUNTIF(M$9:$M9929,F155),"")</f>
        <v/>
      </c>
      <c r="M155" s="62" t="str">
        <f t="shared" si="16"/>
        <v/>
      </c>
      <c r="N155" s="69" t="str">
        <f t="shared" si="17"/>
        <v/>
      </c>
      <c r="O155" s="69" t="str">
        <f>IF($N155="P",COUNTIF($N$9:$N$9781,"P")-'Rosa e Controlli'!$I$33,"0")</f>
        <v>0</v>
      </c>
      <c r="P155" s="69" t="str">
        <f>IF($N155="D",COUNTIF($N$9:$N$9781,"D")-'Rosa e Controlli'!$I$34,"0")</f>
        <v>0</v>
      </c>
      <c r="Q155" s="69" t="str">
        <f>IF($N155="C",COUNTIF($N$9:$N$9781,"C")-'Rosa e Controlli'!$I$35,"0")</f>
        <v>0</v>
      </c>
      <c r="R155" s="69" t="str">
        <f>IF($N155="A",COUNTIF($N$9:$N$9781,"A")-'Rosa e Controlli'!$I$36,"0")</f>
        <v>0</v>
      </c>
      <c r="S155" s="69">
        <f t="shared" si="18"/>
        <v>0</v>
      </c>
      <c r="T155" s="69" t="str">
        <f t="shared" si="19"/>
        <v/>
      </c>
      <c r="U155" s="69"/>
      <c r="V155" s="69"/>
      <c r="W155" s="69"/>
    </row>
    <row r="156" spans="1:23" x14ac:dyDescent="0.25">
      <c r="A156" s="61" t="str">
        <f t="shared" si="14"/>
        <v/>
      </c>
      <c r="B156" s="77"/>
      <c r="C156" s="81" t="s">
        <v>63</v>
      </c>
      <c r="D156" s="81">
        <v>249</v>
      </c>
      <c r="E156" s="81" t="s">
        <v>356</v>
      </c>
      <c r="F156" s="81" t="s">
        <v>220</v>
      </c>
      <c r="G156" s="81">
        <v>5</v>
      </c>
      <c r="H156" s="61" t="str">
        <f t="shared" si="15"/>
        <v/>
      </c>
      <c r="I156" s="62" t="str">
        <f t="shared" si="20"/>
        <v/>
      </c>
      <c r="J156" s="62" t="str">
        <f>IF(B156&lt;&gt;"",COUNTIF(B$9:$B9930,B156),"")</f>
        <v/>
      </c>
      <c r="K156" s="62"/>
      <c r="L156" s="62" t="str">
        <f>IF(B156&lt;&gt;"",COUNTIF(M$9:$M9930,F156),"")</f>
        <v/>
      </c>
      <c r="M156" s="62" t="str">
        <f t="shared" si="16"/>
        <v/>
      </c>
      <c r="N156" s="69" t="str">
        <f t="shared" si="17"/>
        <v/>
      </c>
      <c r="O156" s="69" t="str">
        <f>IF($N156="P",COUNTIF($N$9:$N$9781,"P")-'Rosa e Controlli'!$I$33,"0")</f>
        <v>0</v>
      </c>
      <c r="P156" s="69" t="str">
        <f>IF($N156="D",COUNTIF($N$9:$N$9781,"D")-'Rosa e Controlli'!$I$34,"0")</f>
        <v>0</v>
      </c>
      <c r="Q156" s="69" t="str">
        <f>IF($N156="C",COUNTIF($N$9:$N$9781,"C")-'Rosa e Controlli'!$I$35,"0")</f>
        <v>0</v>
      </c>
      <c r="R156" s="69" t="str">
        <f>IF($N156="A",COUNTIF($N$9:$N$9781,"A")-'Rosa e Controlli'!$I$36,"0")</f>
        <v>0</v>
      </c>
      <c r="S156" s="69">
        <f t="shared" si="18"/>
        <v>0</v>
      </c>
      <c r="T156" s="69" t="str">
        <f t="shared" si="19"/>
        <v/>
      </c>
      <c r="U156" s="69"/>
      <c r="V156" s="69"/>
      <c r="W156" s="69"/>
    </row>
    <row r="157" spans="1:23" x14ac:dyDescent="0.25">
      <c r="A157" s="61" t="str">
        <f t="shared" si="14"/>
        <v/>
      </c>
      <c r="B157" s="77"/>
      <c r="C157" s="81" t="s">
        <v>63</v>
      </c>
      <c r="D157" s="81">
        <v>250</v>
      </c>
      <c r="E157" s="81" t="s">
        <v>357</v>
      </c>
      <c r="F157" s="81" t="s">
        <v>240</v>
      </c>
      <c r="G157" s="81">
        <v>1</v>
      </c>
      <c r="H157" s="61" t="str">
        <f t="shared" si="15"/>
        <v/>
      </c>
      <c r="I157" s="62" t="str">
        <f t="shared" si="20"/>
        <v/>
      </c>
      <c r="J157" s="62" t="str">
        <f>IF(B157&lt;&gt;"",COUNTIF(B$9:$B9931,B157),"")</f>
        <v/>
      </c>
      <c r="K157" s="62"/>
      <c r="L157" s="62" t="str">
        <f>IF(B157&lt;&gt;"",COUNTIF(M$9:$M9931,F157),"")</f>
        <v/>
      </c>
      <c r="M157" s="62" t="str">
        <f t="shared" si="16"/>
        <v/>
      </c>
      <c r="N157" s="69" t="str">
        <f t="shared" si="17"/>
        <v/>
      </c>
      <c r="O157" s="69" t="str">
        <f>IF($N157="P",COUNTIF($N$9:$N$9781,"P")-'Rosa e Controlli'!$I$33,"0")</f>
        <v>0</v>
      </c>
      <c r="P157" s="69" t="str">
        <f>IF($N157="D",COUNTIF($N$9:$N$9781,"D")-'Rosa e Controlli'!$I$34,"0")</f>
        <v>0</v>
      </c>
      <c r="Q157" s="69" t="str">
        <f>IF($N157="C",COUNTIF($N$9:$N$9781,"C")-'Rosa e Controlli'!$I$35,"0")</f>
        <v>0</v>
      </c>
      <c r="R157" s="69" t="str">
        <f>IF($N157="A",COUNTIF($N$9:$N$9781,"A")-'Rosa e Controlli'!$I$36,"0")</f>
        <v>0</v>
      </c>
      <c r="S157" s="69">
        <f t="shared" si="18"/>
        <v>0</v>
      </c>
      <c r="T157" s="69" t="str">
        <f t="shared" si="19"/>
        <v/>
      </c>
      <c r="U157" s="69"/>
      <c r="V157" s="69"/>
      <c r="W157" s="69"/>
    </row>
    <row r="158" spans="1:23" x14ac:dyDescent="0.25">
      <c r="A158" s="61" t="str">
        <f t="shared" si="14"/>
        <v/>
      </c>
      <c r="B158" s="77"/>
      <c r="C158" s="81" t="s">
        <v>63</v>
      </c>
      <c r="D158" s="81">
        <v>251</v>
      </c>
      <c r="E158" s="81" t="s">
        <v>358</v>
      </c>
      <c r="F158" s="81" t="s">
        <v>76</v>
      </c>
      <c r="G158" s="81">
        <v>1</v>
      </c>
      <c r="H158" s="61" t="str">
        <f t="shared" si="15"/>
        <v/>
      </c>
      <c r="I158" s="62" t="str">
        <f t="shared" si="20"/>
        <v/>
      </c>
      <c r="J158" s="62" t="str">
        <f>IF(B158&lt;&gt;"",COUNTIF(B$9:$B9932,B158),"")</f>
        <v/>
      </c>
      <c r="K158" s="62"/>
      <c r="L158" s="62" t="str">
        <f>IF(B158&lt;&gt;"",COUNTIF(M$9:$M9932,F158),"")</f>
        <v/>
      </c>
      <c r="M158" s="62" t="str">
        <f t="shared" si="16"/>
        <v/>
      </c>
      <c r="N158" s="69" t="str">
        <f t="shared" si="17"/>
        <v/>
      </c>
      <c r="O158" s="69" t="str">
        <f>IF($N158="P",COUNTIF($N$9:$N$9781,"P")-'Rosa e Controlli'!$I$33,"0")</f>
        <v>0</v>
      </c>
      <c r="P158" s="69" t="str">
        <f>IF($N158="D",COUNTIF($N$9:$N$9781,"D")-'Rosa e Controlli'!$I$34,"0")</f>
        <v>0</v>
      </c>
      <c r="Q158" s="69" t="str">
        <f>IF($N158="C",COUNTIF($N$9:$N$9781,"C")-'Rosa e Controlli'!$I$35,"0")</f>
        <v>0</v>
      </c>
      <c r="R158" s="69" t="str">
        <f>IF($N158="A",COUNTIF($N$9:$N$9781,"A")-'Rosa e Controlli'!$I$36,"0")</f>
        <v>0</v>
      </c>
      <c r="S158" s="69">
        <f t="shared" si="18"/>
        <v>0</v>
      </c>
      <c r="T158" s="69" t="str">
        <f t="shared" si="19"/>
        <v/>
      </c>
      <c r="U158" s="69"/>
      <c r="V158" s="69"/>
      <c r="W158" s="69"/>
    </row>
    <row r="159" spans="1:23" x14ac:dyDescent="0.25">
      <c r="A159" s="61" t="str">
        <f t="shared" si="14"/>
        <v/>
      </c>
      <c r="B159" s="77"/>
      <c r="C159" s="81" t="s">
        <v>63</v>
      </c>
      <c r="D159" s="81">
        <v>252</v>
      </c>
      <c r="E159" s="81" t="s">
        <v>359</v>
      </c>
      <c r="F159" s="81" t="s">
        <v>282</v>
      </c>
      <c r="G159" s="81">
        <v>8</v>
      </c>
      <c r="H159" s="61" t="str">
        <f t="shared" si="15"/>
        <v/>
      </c>
      <c r="I159" s="62" t="str">
        <f t="shared" si="20"/>
        <v/>
      </c>
      <c r="J159" s="62" t="str">
        <f>IF(B159&lt;&gt;"",COUNTIF(B$9:$B9933,B159),"")</f>
        <v/>
      </c>
      <c r="K159" s="62"/>
      <c r="L159" s="62" t="str">
        <f>IF(B159&lt;&gt;"",COUNTIF(M$9:$M9933,F159),"")</f>
        <v/>
      </c>
      <c r="M159" s="62" t="str">
        <f t="shared" si="16"/>
        <v/>
      </c>
      <c r="N159" s="69" t="str">
        <f t="shared" si="17"/>
        <v/>
      </c>
      <c r="O159" s="69" t="str">
        <f>IF($N159="P",COUNTIF($N$9:$N$9781,"P")-'Rosa e Controlli'!$I$33,"0")</f>
        <v>0</v>
      </c>
      <c r="P159" s="69" t="str">
        <f>IF($N159="D",COUNTIF($N$9:$N$9781,"D")-'Rosa e Controlli'!$I$34,"0")</f>
        <v>0</v>
      </c>
      <c r="Q159" s="69" t="str">
        <f>IF($N159="C",COUNTIF($N$9:$N$9781,"C")-'Rosa e Controlli'!$I$35,"0")</f>
        <v>0</v>
      </c>
      <c r="R159" s="69" t="str">
        <f>IF($N159="A",COUNTIF($N$9:$N$9781,"A")-'Rosa e Controlli'!$I$36,"0")</f>
        <v>0</v>
      </c>
      <c r="S159" s="69">
        <f t="shared" si="18"/>
        <v>0</v>
      </c>
      <c r="T159" s="69" t="str">
        <f t="shared" si="19"/>
        <v/>
      </c>
      <c r="U159" s="69"/>
      <c r="V159" s="69"/>
      <c r="W159" s="69"/>
    </row>
    <row r="160" spans="1:23" x14ac:dyDescent="0.25">
      <c r="A160" s="61" t="str">
        <f t="shared" si="14"/>
        <v/>
      </c>
      <c r="B160" s="77"/>
      <c r="C160" s="81" t="s">
        <v>63</v>
      </c>
      <c r="D160" s="81">
        <v>253</v>
      </c>
      <c r="E160" s="81" t="s">
        <v>360</v>
      </c>
      <c r="F160" s="81" t="s">
        <v>225</v>
      </c>
      <c r="G160" s="81">
        <v>5</v>
      </c>
      <c r="H160" s="61" t="str">
        <f t="shared" si="15"/>
        <v/>
      </c>
      <c r="I160" s="62" t="str">
        <f t="shared" si="20"/>
        <v/>
      </c>
      <c r="J160" s="62" t="str">
        <f>IF(B160&lt;&gt;"",COUNTIF(B$9:$B9934,B160),"")</f>
        <v/>
      </c>
      <c r="K160" s="62"/>
      <c r="L160" s="62" t="str">
        <f>IF(B160&lt;&gt;"",COUNTIF(M$9:$M9934,F160),"")</f>
        <v/>
      </c>
      <c r="M160" s="62" t="str">
        <f t="shared" si="16"/>
        <v/>
      </c>
      <c r="N160" s="69" t="str">
        <f t="shared" si="17"/>
        <v/>
      </c>
      <c r="O160" s="69" t="str">
        <f>IF($N160="P",COUNTIF($N$9:$N$9781,"P")-'Rosa e Controlli'!$I$33,"0")</f>
        <v>0</v>
      </c>
      <c r="P160" s="69" t="str">
        <f>IF($N160="D",COUNTIF($N$9:$N$9781,"D")-'Rosa e Controlli'!$I$34,"0")</f>
        <v>0</v>
      </c>
      <c r="Q160" s="69" t="str">
        <f>IF($N160="C",COUNTIF($N$9:$N$9781,"C")-'Rosa e Controlli'!$I$35,"0")</f>
        <v>0</v>
      </c>
      <c r="R160" s="69" t="str">
        <f>IF($N160="A",COUNTIF($N$9:$N$9781,"A")-'Rosa e Controlli'!$I$36,"0")</f>
        <v>0</v>
      </c>
      <c r="S160" s="69">
        <f t="shared" si="18"/>
        <v>0</v>
      </c>
      <c r="T160" s="69" t="str">
        <f t="shared" si="19"/>
        <v/>
      </c>
      <c r="U160" s="69"/>
      <c r="V160" s="69"/>
      <c r="W160" s="69"/>
    </row>
    <row r="161" spans="1:23" x14ac:dyDescent="0.25">
      <c r="A161" s="61" t="str">
        <f t="shared" si="14"/>
        <v/>
      </c>
      <c r="B161" s="77"/>
      <c r="C161" s="81" t="s">
        <v>63</v>
      </c>
      <c r="D161" s="81">
        <v>254</v>
      </c>
      <c r="E161" s="81" t="s">
        <v>361</v>
      </c>
      <c r="F161" s="81" t="s">
        <v>255</v>
      </c>
      <c r="G161" s="81">
        <v>5</v>
      </c>
      <c r="H161" s="61" t="str">
        <f t="shared" si="15"/>
        <v/>
      </c>
      <c r="I161" s="62" t="str">
        <f t="shared" si="20"/>
        <v/>
      </c>
      <c r="J161" s="62" t="str">
        <f>IF(B161&lt;&gt;"",COUNTIF(B$9:$B9935,B161),"")</f>
        <v/>
      </c>
      <c r="K161" s="62"/>
      <c r="L161" s="62" t="str">
        <f>IF(B161&lt;&gt;"",COUNTIF(M$9:$M9935,F161),"")</f>
        <v/>
      </c>
      <c r="M161" s="62" t="str">
        <f t="shared" si="16"/>
        <v/>
      </c>
      <c r="N161" s="69" t="str">
        <f t="shared" si="17"/>
        <v/>
      </c>
      <c r="O161" s="69" t="str">
        <f>IF($N161="P",COUNTIF($N$9:$N$9781,"P")-'Rosa e Controlli'!$I$33,"0")</f>
        <v>0</v>
      </c>
      <c r="P161" s="69" t="str">
        <f>IF($N161="D",COUNTIF($N$9:$N$9781,"D")-'Rosa e Controlli'!$I$34,"0")</f>
        <v>0</v>
      </c>
      <c r="Q161" s="69" t="str">
        <f>IF($N161="C",COUNTIF($N$9:$N$9781,"C")-'Rosa e Controlli'!$I$35,"0")</f>
        <v>0</v>
      </c>
      <c r="R161" s="69" t="str">
        <f>IF($N161="A",COUNTIF($N$9:$N$9781,"A")-'Rosa e Controlli'!$I$36,"0")</f>
        <v>0</v>
      </c>
      <c r="S161" s="69">
        <f t="shared" si="18"/>
        <v>0</v>
      </c>
      <c r="T161" s="69" t="str">
        <f t="shared" si="19"/>
        <v/>
      </c>
      <c r="U161" s="69"/>
      <c r="V161" s="69"/>
      <c r="W161" s="69"/>
    </row>
    <row r="162" spans="1:23" x14ac:dyDescent="0.25">
      <c r="A162" s="61" t="str">
        <f t="shared" si="14"/>
        <v/>
      </c>
      <c r="B162" s="77"/>
      <c r="C162" s="81" t="s">
        <v>63</v>
      </c>
      <c r="D162" s="81">
        <v>255</v>
      </c>
      <c r="E162" s="81" t="s">
        <v>362</v>
      </c>
      <c r="F162" s="81" t="s">
        <v>228</v>
      </c>
      <c r="G162" s="81">
        <v>14</v>
      </c>
      <c r="H162" s="61" t="str">
        <f t="shared" si="15"/>
        <v/>
      </c>
      <c r="I162" s="62" t="str">
        <f t="shared" si="20"/>
        <v/>
      </c>
      <c r="J162" s="62" t="str">
        <f>IF(B162&lt;&gt;"",COUNTIF(B$9:$B9936,B162),"")</f>
        <v/>
      </c>
      <c r="K162" s="62"/>
      <c r="L162" s="62" t="str">
        <f>IF(B162&lt;&gt;"",COUNTIF(M$9:$M9936,F162),"")</f>
        <v/>
      </c>
      <c r="M162" s="62" t="str">
        <f t="shared" si="16"/>
        <v/>
      </c>
      <c r="N162" s="69" t="str">
        <f t="shared" si="17"/>
        <v/>
      </c>
      <c r="O162" s="69" t="str">
        <f>IF($N162="P",COUNTIF($N$9:$N$9781,"P")-'Rosa e Controlli'!$I$33,"0")</f>
        <v>0</v>
      </c>
      <c r="P162" s="69" t="str">
        <f>IF($N162="D",COUNTIF($N$9:$N$9781,"D")-'Rosa e Controlli'!$I$34,"0")</f>
        <v>0</v>
      </c>
      <c r="Q162" s="69" t="str">
        <f>IF($N162="C",COUNTIF($N$9:$N$9781,"C")-'Rosa e Controlli'!$I$35,"0")</f>
        <v>0</v>
      </c>
      <c r="R162" s="69" t="str">
        <f>IF($N162="A",COUNTIF($N$9:$N$9781,"A")-'Rosa e Controlli'!$I$36,"0")</f>
        <v>0</v>
      </c>
      <c r="S162" s="69">
        <f t="shared" si="18"/>
        <v>0</v>
      </c>
      <c r="T162" s="69" t="str">
        <f t="shared" si="19"/>
        <v/>
      </c>
      <c r="U162" s="69"/>
      <c r="V162" s="69"/>
      <c r="W162" s="69"/>
    </row>
    <row r="163" spans="1:23" x14ac:dyDescent="0.25">
      <c r="A163" s="61" t="str">
        <f t="shared" si="14"/>
        <v/>
      </c>
      <c r="B163" s="77"/>
      <c r="C163" s="81" t="s">
        <v>63</v>
      </c>
      <c r="D163" s="81">
        <v>256</v>
      </c>
      <c r="E163" s="81" t="s">
        <v>363</v>
      </c>
      <c r="F163" s="81" t="s">
        <v>225</v>
      </c>
      <c r="G163" s="81">
        <v>6</v>
      </c>
      <c r="H163" s="61" t="str">
        <f t="shared" si="15"/>
        <v/>
      </c>
      <c r="I163" s="62" t="str">
        <f t="shared" si="20"/>
        <v/>
      </c>
      <c r="J163" s="62" t="str">
        <f>IF(B163&lt;&gt;"",COUNTIF(B$9:$B9937,B163),"")</f>
        <v/>
      </c>
      <c r="K163" s="62"/>
      <c r="L163" s="62" t="str">
        <f>IF(B163&lt;&gt;"",COUNTIF(M$9:$M9937,F163),"")</f>
        <v/>
      </c>
      <c r="M163" s="62" t="str">
        <f t="shared" si="16"/>
        <v/>
      </c>
      <c r="N163" s="69" t="str">
        <f t="shared" si="17"/>
        <v/>
      </c>
      <c r="O163" s="69" t="str">
        <f>IF($N163="P",COUNTIF($N$9:$N$9781,"P")-'Rosa e Controlli'!$I$33,"0")</f>
        <v>0</v>
      </c>
      <c r="P163" s="69" t="str">
        <f>IF($N163="D",COUNTIF($N$9:$N$9781,"D")-'Rosa e Controlli'!$I$34,"0")</f>
        <v>0</v>
      </c>
      <c r="Q163" s="69" t="str">
        <f>IF($N163="C",COUNTIF($N$9:$N$9781,"C")-'Rosa e Controlli'!$I$35,"0")</f>
        <v>0</v>
      </c>
      <c r="R163" s="69" t="str">
        <f>IF($N163="A",COUNTIF($N$9:$N$9781,"A")-'Rosa e Controlli'!$I$36,"0")</f>
        <v>0</v>
      </c>
      <c r="S163" s="69">
        <f t="shared" si="18"/>
        <v>0</v>
      </c>
      <c r="T163" s="69" t="str">
        <f t="shared" si="19"/>
        <v/>
      </c>
      <c r="U163" s="69"/>
      <c r="V163" s="69"/>
      <c r="W163" s="69"/>
    </row>
    <row r="164" spans="1:23" x14ac:dyDescent="0.25">
      <c r="A164" s="61" t="str">
        <f t="shared" si="14"/>
        <v/>
      </c>
      <c r="B164" s="77"/>
      <c r="C164" s="81" t="s">
        <v>63</v>
      </c>
      <c r="D164" s="81">
        <v>257</v>
      </c>
      <c r="E164" s="81" t="s">
        <v>364</v>
      </c>
      <c r="F164" s="81" t="s">
        <v>60</v>
      </c>
      <c r="G164" s="81">
        <v>5</v>
      </c>
      <c r="H164" s="61" t="str">
        <f t="shared" si="15"/>
        <v/>
      </c>
      <c r="I164" s="62" t="str">
        <f t="shared" si="20"/>
        <v/>
      </c>
      <c r="J164" s="62" t="str">
        <f>IF(B164&lt;&gt;"",COUNTIF(B$9:$B9938,B164),"")</f>
        <v/>
      </c>
      <c r="K164" s="62"/>
      <c r="L164" s="62" t="str">
        <f>IF(B164&lt;&gt;"",COUNTIF(M$9:$M9938,F164),"")</f>
        <v/>
      </c>
      <c r="M164" s="62" t="str">
        <f t="shared" si="16"/>
        <v/>
      </c>
      <c r="N164" s="69" t="str">
        <f t="shared" si="17"/>
        <v/>
      </c>
      <c r="O164" s="69" t="str">
        <f>IF($N164="P",COUNTIF($N$9:$N$9781,"P")-'Rosa e Controlli'!$I$33,"0")</f>
        <v>0</v>
      </c>
      <c r="P164" s="69" t="str">
        <f>IF($N164="D",COUNTIF($N$9:$N$9781,"D")-'Rosa e Controlli'!$I$34,"0")</f>
        <v>0</v>
      </c>
      <c r="Q164" s="69" t="str">
        <f>IF($N164="C",COUNTIF($N$9:$N$9781,"C")-'Rosa e Controlli'!$I$35,"0")</f>
        <v>0</v>
      </c>
      <c r="R164" s="69" t="str">
        <f>IF($N164="A",COUNTIF($N$9:$N$9781,"A")-'Rosa e Controlli'!$I$36,"0")</f>
        <v>0</v>
      </c>
      <c r="S164" s="69">
        <f t="shared" si="18"/>
        <v>0</v>
      </c>
      <c r="T164" s="69" t="str">
        <f t="shared" si="19"/>
        <v/>
      </c>
      <c r="U164" s="69"/>
      <c r="V164" s="69"/>
      <c r="W164" s="69"/>
    </row>
    <row r="165" spans="1:23" x14ac:dyDescent="0.25">
      <c r="A165" s="61" t="str">
        <f t="shared" si="14"/>
        <v/>
      </c>
      <c r="B165" s="77"/>
      <c r="C165" s="81" t="s">
        <v>63</v>
      </c>
      <c r="D165" s="81">
        <v>258</v>
      </c>
      <c r="E165" s="81" t="s">
        <v>365</v>
      </c>
      <c r="F165" s="81" t="s">
        <v>255</v>
      </c>
      <c r="G165" s="81">
        <v>2</v>
      </c>
      <c r="H165" s="61" t="str">
        <f t="shared" si="15"/>
        <v/>
      </c>
      <c r="I165" s="62" t="str">
        <f t="shared" si="20"/>
        <v/>
      </c>
      <c r="J165" s="62" t="str">
        <f>IF(B165&lt;&gt;"",COUNTIF(B$9:$B9939,B165),"")</f>
        <v/>
      </c>
      <c r="K165" s="62"/>
      <c r="L165" s="62" t="str">
        <f>IF(B165&lt;&gt;"",COUNTIF(M$9:$M9939,F165),"")</f>
        <v/>
      </c>
      <c r="M165" s="62" t="str">
        <f t="shared" si="16"/>
        <v/>
      </c>
      <c r="N165" s="69" t="str">
        <f t="shared" si="17"/>
        <v/>
      </c>
      <c r="O165" s="69" t="str">
        <f>IF($N165="P",COUNTIF($N$9:$N$9781,"P")-'Rosa e Controlli'!$I$33,"0")</f>
        <v>0</v>
      </c>
      <c r="P165" s="69" t="str">
        <f>IF($N165="D",COUNTIF($N$9:$N$9781,"D")-'Rosa e Controlli'!$I$34,"0")</f>
        <v>0</v>
      </c>
      <c r="Q165" s="69" t="str">
        <f>IF($N165="C",COUNTIF($N$9:$N$9781,"C")-'Rosa e Controlli'!$I$35,"0")</f>
        <v>0</v>
      </c>
      <c r="R165" s="69" t="str">
        <f>IF($N165="A",COUNTIF($N$9:$N$9781,"A")-'Rosa e Controlli'!$I$36,"0")</f>
        <v>0</v>
      </c>
      <c r="S165" s="69">
        <f t="shared" si="18"/>
        <v>0</v>
      </c>
      <c r="T165" s="69" t="str">
        <f t="shared" si="19"/>
        <v/>
      </c>
      <c r="U165" s="69"/>
      <c r="V165" s="69"/>
      <c r="W165" s="69"/>
    </row>
    <row r="166" spans="1:23" x14ac:dyDescent="0.25">
      <c r="A166" s="61" t="str">
        <f t="shared" si="14"/>
        <v/>
      </c>
      <c r="B166" s="77"/>
      <c r="C166" s="81" t="s">
        <v>63</v>
      </c>
      <c r="D166" s="81">
        <v>259</v>
      </c>
      <c r="E166" s="81" t="s">
        <v>366</v>
      </c>
      <c r="F166" s="81" t="s">
        <v>255</v>
      </c>
      <c r="G166" s="81">
        <v>5</v>
      </c>
      <c r="H166" s="61" t="str">
        <f t="shared" si="15"/>
        <v/>
      </c>
      <c r="I166" s="62" t="str">
        <f t="shared" si="20"/>
        <v/>
      </c>
      <c r="J166" s="62" t="str">
        <f>IF(B166&lt;&gt;"",COUNTIF(B$9:$B9940,B166),"")</f>
        <v/>
      </c>
      <c r="K166" s="62"/>
      <c r="L166" s="62" t="str">
        <f>IF(B166&lt;&gt;"",COUNTIF(M$9:$M9940,F166),"")</f>
        <v/>
      </c>
      <c r="M166" s="62" t="str">
        <f t="shared" si="16"/>
        <v/>
      </c>
      <c r="N166" s="69" t="str">
        <f t="shared" si="17"/>
        <v/>
      </c>
      <c r="O166" s="69" t="str">
        <f>IF($N166="P",COUNTIF($N$9:$N$9781,"P")-'Rosa e Controlli'!$I$33,"0")</f>
        <v>0</v>
      </c>
      <c r="P166" s="69" t="str">
        <f>IF($N166="D",COUNTIF($N$9:$N$9781,"D")-'Rosa e Controlli'!$I$34,"0")</f>
        <v>0</v>
      </c>
      <c r="Q166" s="69" t="str">
        <f>IF($N166="C",COUNTIF($N$9:$N$9781,"C")-'Rosa e Controlli'!$I$35,"0")</f>
        <v>0</v>
      </c>
      <c r="R166" s="69" t="str">
        <f>IF($N166="A",COUNTIF($N$9:$N$9781,"A")-'Rosa e Controlli'!$I$36,"0")</f>
        <v>0</v>
      </c>
      <c r="S166" s="69">
        <f t="shared" si="18"/>
        <v>0</v>
      </c>
      <c r="T166" s="69" t="str">
        <f t="shared" si="19"/>
        <v/>
      </c>
      <c r="U166" s="69"/>
      <c r="V166" s="69"/>
      <c r="W166" s="69"/>
    </row>
    <row r="167" spans="1:23" x14ac:dyDescent="0.25">
      <c r="A167" s="61" t="str">
        <f t="shared" si="14"/>
        <v/>
      </c>
      <c r="B167" s="77"/>
      <c r="C167" s="81" t="s">
        <v>63</v>
      </c>
      <c r="D167" s="81">
        <v>260</v>
      </c>
      <c r="E167" s="81" t="s">
        <v>367</v>
      </c>
      <c r="F167" s="81" t="s">
        <v>248</v>
      </c>
      <c r="G167" s="81">
        <v>5</v>
      </c>
      <c r="H167" s="61" t="str">
        <f t="shared" si="15"/>
        <v/>
      </c>
      <c r="I167" s="62" t="str">
        <f t="shared" si="20"/>
        <v/>
      </c>
      <c r="J167" s="62" t="str">
        <f>IF(B167&lt;&gt;"",COUNTIF(B$9:$B9941,B167),"")</f>
        <v/>
      </c>
      <c r="K167" s="62"/>
      <c r="L167" s="62" t="str">
        <f>IF(B167&lt;&gt;"",COUNTIF(M$9:$M9941,F167),"")</f>
        <v/>
      </c>
      <c r="M167" s="62" t="str">
        <f t="shared" si="16"/>
        <v/>
      </c>
      <c r="N167" s="69" t="str">
        <f t="shared" si="17"/>
        <v/>
      </c>
      <c r="O167" s="69" t="str">
        <f>IF($N167="P",COUNTIF($N$9:$N$9781,"P")-'Rosa e Controlli'!$I$33,"0")</f>
        <v>0</v>
      </c>
      <c r="P167" s="69" t="str">
        <f>IF($N167="D",COUNTIF($N$9:$N$9781,"D")-'Rosa e Controlli'!$I$34,"0")</f>
        <v>0</v>
      </c>
      <c r="Q167" s="69" t="str">
        <f>IF($N167="C",COUNTIF($N$9:$N$9781,"C")-'Rosa e Controlli'!$I$35,"0")</f>
        <v>0</v>
      </c>
      <c r="R167" s="69" t="str">
        <f>IF($N167="A",COUNTIF($N$9:$N$9781,"A")-'Rosa e Controlli'!$I$36,"0")</f>
        <v>0</v>
      </c>
      <c r="S167" s="69">
        <f t="shared" si="18"/>
        <v>0</v>
      </c>
      <c r="T167" s="69" t="str">
        <f t="shared" si="19"/>
        <v/>
      </c>
      <c r="U167" s="69"/>
      <c r="V167" s="69"/>
      <c r="W167" s="69"/>
    </row>
    <row r="168" spans="1:23" x14ac:dyDescent="0.25">
      <c r="A168" s="61" t="str">
        <f t="shared" si="14"/>
        <v/>
      </c>
      <c r="B168" s="77"/>
      <c r="C168" s="81" t="s">
        <v>63</v>
      </c>
      <c r="D168" s="81">
        <v>261</v>
      </c>
      <c r="E168" s="81" t="s">
        <v>368</v>
      </c>
      <c r="F168" s="81" t="s">
        <v>274</v>
      </c>
      <c r="G168" s="81">
        <v>5</v>
      </c>
      <c r="H168" s="61" t="str">
        <f t="shared" si="15"/>
        <v/>
      </c>
      <c r="I168" s="62" t="str">
        <f t="shared" si="20"/>
        <v/>
      </c>
      <c r="J168" s="62" t="str">
        <f>IF(B168&lt;&gt;"",COUNTIF(B$9:$B9942,B168),"")</f>
        <v/>
      </c>
      <c r="K168" s="62"/>
      <c r="L168" s="62" t="str">
        <f>IF(B168&lt;&gt;"",COUNTIF(M$9:$M9942,F168),"")</f>
        <v/>
      </c>
      <c r="M168" s="62" t="str">
        <f t="shared" si="16"/>
        <v/>
      </c>
      <c r="N168" s="69" t="str">
        <f t="shared" si="17"/>
        <v/>
      </c>
      <c r="O168" s="69" t="str">
        <f>IF($N168="P",COUNTIF($N$9:$N$9781,"P")-'Rosa e Controlli'!$I$33,"0")</f>
        <v>0</v>
      </c>
      <c r="P168" s="69" t="str">
        <f>IF($N168="D",COUNTIF($N$9:$N$9781,"D")-'Rosa e Controlli'!$I$34,"0")</f>
        <v>0</v>
      </c>
      <c r="Q168" s="69" t="str">
        <f>IF($N168="C",COUNTIF($N$9:$N$9781,"C")-'Rosa e Controlli'!$I$35,"0")</f>
        <v>0</v>
      </c>
      <c r="R168" s="69" t="str">
        <f>IF($N168="A",COUNTIF($N$9:$N$9781,"A")-'Rosa e Controlli'!$I$36,"0")</f>
        <v>0</v>
      </c>
      <c r="S168" s="69">
        <f t="shared" si="18"/>
        <v>0</v>
      </c>
      <c r="T168" s="69" t="str">
        <f t="shared" si="19"/>
        <v/>
      </c>
      <c r="U168" s="69"/>
      <c r="V168" s="69"/>
      <c r="W168" s="69"/>
    </row>
    <row r="169" spans="1:23" x14ac:dyDescent="0.25">
      <c r="A169" s="61" t="str">
        <f t="shared" si="14"/>
        <v/>
      </c>
      <c r="B169" s="77"/>
      <c r="C169" s="81" t="s">
        <v>63</v>
      </c>
      <c r="D169" s="81">
        <v>262</v>
      </c>
      <c r="E169" s="81" t="s">
        <v>369</v>
      </c>
      <c r="F169" s="81" t="s">
        <v>250</v>
      </c>
      <c r="G169" s="81">
        <v>5</v>
      </c>
      <c r="H169" s="61" t="str">
        <f t="shared" si="15"/>
        <v/>
      </c>
      <c r="I169" s="62" t="str">
        <f t="shared" si="20"/>
        <v/>
      </c>
      <c r="J169" s="62" t="str">
        <f>IF(B169&lt;&gt;"",COUNTIF(B$9:$B9943,B169),"")</f>
        <v/>
      </c>
      <c r="K169" s="62"/>
      <c r="L169" s="62" t="str">
        <f>IF(B169&lt;&gt;"",COUNTIF(M$9:$M9943,F169),"")</f>
        <v/>
      </c>
      <c r="M169" s="62" t="str">
        <f t="shared" si="16"/>
        <v/>
      </c>
      <c r="N169" s="69" t="str">
        <f t="shared" si="17"/>
        <v/>
      </c>
      <c r="O169" s="69" t="str">
        <f>IF($N169="P",COUNTIF($N$9:$N$9781,"P")-'Rosa e Controlli'!$I$33,"0")</f>
        <v>0</v>
      </c>
      <c r="P169" s="69" t="str">
        <f>IF($N169="D",COUNTIF($N$9:$N$9781,"D")-'Rosa e Controlli'!$I$34,"0")</f>
        <v>0</v>
      </c>
      <c r="Q169" s="69" t="str">
        <f>IF($N169="C",COUNTIF($N$9:$N$9781,"C")-'Rosa e Controlli'!$I$35,"0")</f>
        <v>0</v>
      </c>
      <c r="R169" s="69" t="str">
        <f>IF($N169="A",COUNTIF($N$9:$N$9781,"A")-'Rosa e Controlli'!$I$36,"0")</f>
        <v>0</v>
      </c>
      <c r="S169" s="69">
        <f t="shared" si="18"/>
        <v>0</v>
      </c>
      <c r="T169" s="69" t="str">
        <f t="shared" si="19"/>
        <v/>
      </c>
      <c r="U169" s="69"/>
      <c r="V169" s="69"/>
      <c r="W169" s="69"/>
    </row>
    <row r="170" spans="1:23" x14ac:dyDescent="0.25">
      <c r="A170" s="61" t="str">
        <f t="shared" si="14"/>
        <v/>
      </c>
      <c r="B170" s="77"/>
      <c r="C170" s="81" t="s">
        <v>63</v>
      </c>
      <c r="D170" s="81">
        <v>263</v>
      </c>
      <c r="E170" s="81" t="s">
        <v>370</v>
      </c>
      <c r="F170" s="81" t="s">
        <v>225</v>
      </c>
      <c r="G170" s="81">
        <v>3</v>
      </c>
      <c r="H170" s="61" t="str">
        <f t="shared" si="15"/>
        <v/>
      </c>
      <c r="I170" s="62" t="str">
        <f t="shared" si="20"/>
        <v/>
      </c>
      <c r="J170" s="62" t="str">
        <f>IF(B170&lt;&gt;"",COUNTIF(B$9:$B9944,B170),"")</f>
        <v/>
      </c>
      <c r="K170" s="62"/>
      <c r="L170" s="62" t="str">
        <f>IF(B170&lt;&gt;"",COUNTIF(M$9:$M9944,F170),"")</f>
        <v/>
      </c>
      <c r="M170" s="62" t="str">
        <f t="shared" si="16"/>
        <v/>
      </c>
      <c r="N170" s="69" t="str">
        <f t="shared" si="17"/>
        <v/>
      </c>
      <c r="O170" s="69" t="str">
        <f>IF($N170="P",COUNTIF($N$9:$N$9781,"P")-'Rosa e Controlli'!$I$33,"0")</f>
        <v>0</v>
      </c>
      <c r="P170" s="69" t="str">
        <f>IF($N170="D",COUNTIF($N$9:$N$9781,"D")-'Rosa e Controlli'!$I$34,"0")</f>
        <v>0</v>
      </c>
      <c r="Q170" s="69" t="str">
        <f>IF($N170="C",COUNTIF($N$9:$N$9781,"C")-'Rosa e Controlli'!$I$35,"0")</f>
        <v>0</v>
      </c>
      <c r="R170" s="69" t="str">
        <f>IF($N170="A",COUNTIF($N$9:$N$9781,"A")-'Rosa e Controlli'!$I$36,"0")</f>
        <v>0</v>
      </c>
      <c r="S170" s="69">
        <f t="shared" si="18"/>
        <v>0</v>
      </c>
      <c r="T170" s="69" t="str">
        <f t="shared" si="19"/>
        <v/>
      </c>
      <c r="U170" s="69"/>
      <c r="V170" s="69"/>
      <c r="W170" s="69"/>
    </row>
    <row r="171" spans="1:23" x14ac:dyDescent="0.25">
      <c r="A171" s="61" t="str">
        <f t="shared" si="14"/>
        <v/>
      </c>
      <c r="B171" s="77"/>
      <c r="C171" s="81" t="s">
        <v>63</v>
      </c>
      <c r="D171" s="81">
        <v>264</v>
      </c>
      <c r="E171" s="81" t="s">
        <v>371</v>
      </c>
      <c r="F171" s="81" t="s">
        <v>242</v>
      </c>
      <c r="G171" s="81">
        <v>13</v>
      </c>
      <c r="H171" s="61" t="str">
        <f t="shared" si="15"/>
        <v/>
      </c>
      <c r="I171" s="62" t="str">
        <f t="shared" si="20"/>
        <v/>
      </c>
      <c r="J171" s="62" t="str">
        <f>IF(B171&lt;&gt;"",COUNTIF(B$9:$B9945,B171),"")</f>
        <v/>
      </c>
      <c r="K171" s="62"/>
      <c r="L171" s="62" t="str">
        <f>IF(B171&lt;&gt;"",COUNTIF(M$9:$M9945,F171),"")</f>
        <v/>
      </c>
      <c r="M171" s="62" t="str">
        <f t="shared" si="16"/>
        <v/>
      </c>
      <c r="N171" s="69" t="str">
        <f t="shared" si="17"/>
        <v/>
      </c>
      <c r="O171" s="69" t="str">
        <f>IF($N171="P",COUNTIF($N$9:$N$9781,"P")-'Rosa e Controlli'!$I$33,"0")</f>
        <v>0</v>
      </c>
      <c r="P171" s="69" t="str">
        <f>IF($N171="D",COUNTIF($N$9:$N$9781,"D")-'Rosa e Controlli'!$I$34,"0")</f>
        <v>0</v>
      </c>
      <c r="Q171" s="69" t="str">
        <f>IF($N171="C",COUNTIF($N$9:$N$9781,"C")-'Rosa e Controlli'!$I$35,"0")</f>
        <v>0</v>
      </c>
      <c r="R171" s="69" t="str">
        <f>IF($N171="A",COUNTIF($N$9:$N$9781,"A")-'Rosa e Controlli'!$I$36,"0")</f>
        <v>0</v>
      </c>
      <c r="S171" s="69">
        <f t="shared" si="18"/>
        <v>0</v>
      </c>
      <c r="T171" s="69" t="str">
        <f t="shared" si="19"/>
        <v/>
      </c>
      <c r="U171" s="69"/>
      <c r="V171" s="69"/>
      <c r="W171" s="69"/>
    </row>
    <row r="172" spans="1:23" x14ac:dyDescent="0.25">
      <c r="A172" s="61" t="str">
        <f t="shared" si="14"/>
        <v/>
      </c>
      <c r="B172" s="77"/>
      <c r="C172" s="81" t="s">
        <v>63</v>
      </c>
      <c r="D172" s="81">
        <v>265</v>
      </c>
      <c r="E172" s="81" t="s">
        <v>372</v>
      </c>
      <c r="F172" s="81" t="s">
        <v>54</v>
      </c>
      <c r="G172" s="81">
        <v>6</v>
      </c>
      <c r="H172" s="61" t="str">
        <f t="shared" si="15"/>
        <v/>
      </c>
      <c r="I172" s="62" t="str">
        <f t="shared" si="20"/>
        <v/>
      </c>
      <c r="J172" s="62" t="str">
        <f>IF(B172&lt;&gt;"",COUNTIF(B$9:$B9946,B172),"")</f>
        <v/>
      </c>
      <c r="K172" s="62"/>
      <c r="L172" s="62" t="str">
        <f>IF(B172&lt;&gt;"",COUNTIF(M$9:$M9946,F172),"")</f>
        <v/>
      </c>
      <c r="M172" s="62" t="str">
        <f t="shared" si="16"/>
        <v/>
      </c>
      <c r="N172" s="69" t="str">
        <f t="shared" si="17"/>
        <v/>
      </c>
      <c r="O172" s="69" t="str">
        <f>IF($N172="P",COUNTIF($N$9:$N$9781,"P")-'Rosa e Controlli'!$I$33,"0")</f>
        <v>0</v>
      </c>
      <c r="P172" s="69" t="str">
        <f>IF($N172="D",COUNTIF($N$9:$N$9781,"D")-'Rosa e Controlli'!$I$34,"0")</f>
        <v>0</v>
      </c>
      <c r="Q172" s="69" t="str">
        <f>IF($N172="C",COUNTIF($N$9:$N$9781,"C")-'Rosa e Controlli'!$I$35,"0")</f>
        <v>0</v>
      </c>
      <c r="R172" s="69" t="str">
        <f>IF($N172="A",COUNTIF($N$9:$N$9781,"A")-'Rosa e Controlli'!$I$36,"0")</f>
        <v>0</v>
      </c>
      <c r="S172" s="69">
        <f t="shared" si="18"/>
        <v>0</v>
      </c>
      <c r="T172" s="69" t="str">
        <f t="shared" si="19"/>
        <v/>
      </c>
      <c r="U172" s="69"/>
      <c r="V172" s="69"/>
      <c r="W172" s="69"/>
    </row>
    <row r="173" spans="1:23" x14ac:dyDescent="0.25">
      <c r="A173" s="61" t="str">
        <f t="shared" si="14"/>
        <v/>
      </c>
      <c r="B173" s="77"/>
      <c r="C173" s="81" t="s">
        <v>63</v>
      </c>
      <c r="D173" s="81">
        <v>266</v>
      </c>
      <c r="E173" s="81" t="s">
        <v>98</v>
      </c>
      <c r="F173" s="81" t="s">
        <v>69</v>
      </c>
      <c r="G173" s="81">
        <v>14</v>
      </c>
      <c r="H173" s="61" t="str">
        <f t="shared" si="15"/>
        <v/>
      </c>
      <c r="I173" s="62" t="str">
        <f t="shared" si="20"/>
        <v/>
      </c>
      <c r="J173" s="62" t="str">
        <f>IF(B173&lt;&gt;"",COUNTIF(B$9:$B9947,B173),"")</f>
        <v/>
      </c>
      <c r="K173" s="62"/>
      <c r="L173" s="62" t="str">
        <f>IF(B173&lt;&gt;"",COUNTIF(M$9:$M9947,F173),"")</f>
        <v/>
      </c>
      <c r="M173" s="62" t="str">
        <f t="shared" si="16"/>
        <v/>
      </c>
      <c r="N173" s="69" t="str">
        <f t="shared" si="17"/>
        <v/>
      </c>
      <c r="O173" s="69" t="str">
        <f>IF($N173="P",COUNTIF($N$9:$N$9781,"P")-'Rosa e Controlli'!$I$33,"0")</f>
        <v>0</v>
      </c>
      <c r="P173" s="69" t="str">
        <f>IF($N173="D",COUNTIF($N$9:$N$9781,"D")-'Rosa e Controlli'!$I$34,"0")</f>
        <v>0</v>
      </c>
      <c r="Q173" s="69" t="str">
        <f>IF($N173="C",COUNTIF($N$9:$N$9781,"C")-'Rosa e Controlli'!$I$35,"0")</f>
        <v>0</v>
      </c>
      <c r="R173" s="69" t="str">
        <f>IF($N173="A",COUNTIF($N$9:$N$9781,"A")-'Rosa e Controlli'!$I$36,"0")</f>
        <v>0</v>
      </c>
      <c r="S173" s="69">
        <f t="shared" si="18"/>
        <v>0</v>
      </c>
      <c r="T173" s="69" t="str">
        <f t="shared" si="19"/>
        <v/>
      </c>
      <c r="U173" s="69"/>
      <c r="V173" s="69"/>
      <c r="W173" s="69"/>
    </row>
    <row r="174" spans="1:23" x14ac:dyDescent="0.25">
      <c r="A174" s="61" t="str">
        <f t="shared" si="14"/>
        <v/>
      </c>
      <c r="B174" s="77"/>
      <c r="C174" s="81" t="s">
        <v>63</v>
      </c>
      <c r="D174" s="81">
        <v>267</v>
      </c>
      <c r="E174" s="81" t="s">
        <v>373</v>
      </c>
      <c r="F174" s="81" t="s">
        <v>242</v>
      </c>
      <c r="G174" s="81">
        <v>19</v>
      </c>
      <c r="H174" s="61" t="str">
        <f t="shared" si="15"/>
        <v/>
      </c>
      <c r="I174" s="62" t="str">
        <f t="shared" si="20"/>
        <v/>
      </c>
      <c r="J174" s="62" t="str">
        <f>IF(B174&lt;&gt;"",COUNTIF(B$9:$B9948,B174),"")</f>
        <v/>
      </c>
      <c r="K174" s="62"/>
      <c r="L174" s="62" t="str">
        <f>IF(B174&lt;&gt;"",COUNTIF(M$9:$M9948,F174),"")</f>
        <v/>
      </c>
      <c r="M174" s="62" t="str">
        <f t="shared" si="16"/>
        <v/>
      </c>
      <c r="N174" s="69" t="str">
        <f t="shared" si="17"/>
        <v/>
      </c>
      <c r="O174" s="69" t="str">
        <f>IF($N174="P",COUNTIF($N$9:$N$9781,"P")-'Rosa e Controlli'!$I$33,"0")</f>
        <v>0</v>
      </c>
      <c r="P174" s="69" t="str">
        <f>IF($N174="D",COUNTIF($N$9:$N$9781,"D")-'Rosa e Controlli'!$I$34,"0")</f>
        <v>0</v>
      </c>
      <c r="Q174" s="69" t="str">
        <f>IF($N174="C",COUNTIF($N$9:$N$9781,"C")-'Rosa e Controlli'!$I$35,"0")</f>
        <v>0</v>
      </c>
      <c r="R174" s="69" t="str">
        <f>IF($N174="A",COUNTIF($N$9:$N$9781,"A")-'Rosa e Controlli'!$I$36,"0")</f>
        <v>0</v>
      </c>
      <c r="S174" s="69">
        <f t="shared" si="18"/>
        <v>0</v>
      </c>
      <c r="T174" s="69" t="str">
        <f t="shared" si="19"/>
        <v/>
      </c>
      <c r="U174" s="69"/>
      <c r="V174" s="69"/>
      <c r="W174" s="69"/>
    </row>
    <row r="175" spans="1:23" x14ac:dyDescent="0.25">
      <c r="A175" s="61" t="str">
        <f t="shared" si="14"/>
        <v/>
      </c>
      <c r="B175" s="77"/>
      <c r="C175" s="81" t="s">
        <v>63</v>
      </c>
      <c r="D175" s="81">
        <v>268</v>
      </c>
      <c r="E175" s="81" t="s">
        <v>374</v>
      </c>
      <c r="F175" s="81" t="s">
        <v>274</v>
      </c>
      <c r="G175" s="81">
        <v>4</v>
      </c>
      <c r="H175" s="61" t="str">
        <f t="shared" si="15"/>
        <v/>
      </c>
      <c r="I175" s="62" t="str">
        <f t="shared" si="20"/>
        <v/>
      </c>
      <c r="J175" s="62" t="str">
        <f>IF(B175&lt;&gt;"",COUNTIF(B$9:$B9949,B175),"")</f>
        <v/>
      </c>
      <c r="K175" s="62"/>
      <c r="L175" s="62" t="str">
        <f>IF(B175&lt;&gt;"",COUNTIF(M$9:$M9949,F175),"")</f>
        <v/>
      </c>
      <c r="M175" s="62" t="str">
        <f t="shared" si="16"/>
        <v/>
      </c>
      <c r="N175" s="69" t="str">
        <f t="shared" si="17"/>
        <v/>
      </c>
      <c r="O175" s="69" t="str">
        <f>IF($N175="P",COUNTIF($N$9:$N$9781,"P")-'Rosa e Controlli'!$I$33,"0")</f>
        <v>0</v>
      </c>
      <c r="P175" s="69" t="str">
        <f>IF($N175="D",COUNTIF($N$9:$N$9781,"D")-'Rosa e Controlli'!$I$34,"0")</f>
        <v>0</v>
      </c>
      <c r="Q175" s="69" t="str">
        <f>IF($N175="C",COUNTIF($N$9:$N$9781,"C")-'Rosa e Controlli'!$I$35,"0")</f>
        <v>0</v>
      </c>
      <c r="R175" s="69" t="str">
        <f>IF($N175="A",COUNTIF($N$9:$N$9781,"A")-'Rosa e Controlli'!$I$36,"0")</f>
        <v>0</v>
      </c>
      <c r="S175" s="69">
        <f t="shared" si="18"/>
        <v>0</v>
      </c>
      <c r="T175" s="69" t="str">
        <f t="shared" si="19"/>
        <v/>
      </c>
      <c r="U175" s="69"/>
      <c r="V175" s="69"/>
      <c r="W175" s="69"/>
    </row>
    <row r="176" spans="1:23" x14ac:dyDescent="0.25">
      <c r="A176" s="61" t="str">
        <f t="shared" si="14"/>
        <v/>
      </c>
      <c r="B176" s="77"/>
      <c r="C176" s="81" t="s">
        <v>63</v>
      </c>
      <c r="D176" s="81">
        <v>269</v>
      </c>
      <c r="E176" s="81" t="s">
        <v>375</v>
      </c>
      <c r="F176" s="81" t="s">
        <v>59</v>
      </c>
      <c r="G176" s="81">
        <v>6</v>
      </c>
      <c r="H176" s="61" t="str">
        <f t="shared" si="15"/>
        <v/>
      </c>
      <c r="I176" s="62" t="str">
        <f t="shared" si="20"/>
        <v/>
      </c>
      <c r="J176" s="62" t="str">
        <f>IF(B176&lt;&gt;"",COUNTIF(B$9:$B9950,B176),"")</f>
        <v/>
      </c>
      <c r="K176" s="62"/>
      <c r="L176" s="62" t="str">
        <f>IF(B176&lt;&gt;"",COUNTIF(M$9:$M9950,F176),"")</f>
        <v/>
      </c>
      <c r="M176" s="62" t="str">
        <f t="shared" si="16"/>
        <v/>
      </c>
      <c r="N176" s="69" t="str">
        <f t="shared" si="17"/>
        <v/>
      </c>
      <c r="O176" s="69" t="str">
        <f>IF($N176="P",COUNTIF($N$9:$N$9781,"P")-'Rosa e Controlli'!$I$33,"0")</f>
        <v>0</v>
      </c>
      <c r="P176" s="69" t="str">
        <f>IF($N176="D",COUNTIF($N$9:$N$9781,"D")-'Rosa e Controlli'!$I$34,"0")</f>
        <v>0</v>
      </c>
      <c r="Q176" s="69" t="str">
        <f>IF($N176="C",COUNTIF($N$9:$N$9781,"C")-'Rosa e Controlli'!$I$35,"0")</f>
        <v>0</v>
      </c>
      <c r="R176" s="69" t="str">
        <f>IF($N176="A",COUNTIF($N$9:$N$9781,"A")-'Rosa e Controlli'!$I$36,"0")</f>
        <v>0</v>
      </c>
      <c r="S176" s="69">
        <f t="shared" si="18"/>
        <v>0</v>
      </c>
      <c r="T176" s="69" t="str">
        <f t="shared" si="19"/>
        <v/>
      </c>
      <c r="U176" s="69"/>
      <c r="V176" s="69"/>
      <c r="W176" s="69"/>
    </row>
    <row r="177" spans="1:23" x14ac:dyDescent="0.25">
      <c r="A177" s="61" t="str">
        <f t="shared" si="14"/>
        <v/>
      </c>
      <c r="B177" s="77"/>
      <c r="C177" s="81" t="s">
        <v>63</v>
      </c>
      <c r="D177" s="81">
        <v>270</v>
      </c>
      <c r="E177" s="81" t="s">
        <v>99</v>
      </c>
      <c r="F177" s="81" t="s">
        <v>71</v>
      </c>
      <c r="G177" s="81">
        <v>7</v>
      </c>
      <c r="H177" s="61" t="str">
        <f t="shared" si="15"/>
        <v/>
      </c>
      <c r="I177" s="62" t="str">
        <f t="shared" si="20"/>
        <v/>
      </c>
      <c r="J177" s="62" t="str">
        <f>IF(B177&lt;&gt;"",COUNTIF(B$9:$B9951,B177),"")</f>
        <v/>
      </c>
      <c r="K177" s="62"/>
      <c r="L177" s="62" t="str">
        <f>IF(B177&lt;&gt;"",COUNTIF(M$9:$M9951,F177),"")</f>
        <v/>
      </c>
      <c r="M177" s="62" t="str">
        <f t="shared" si="16"/>
        <v/>
      </c>
      <c r="N177" s="69" t="str">
        <f t="shared" si="17"/>
        <v/>
      </c>
      <c r="O177" s="69" t="str">
        <f>IF($N177="P",COUNTIF($N$9:$N$9781,"P")-'Rosa e Controlli'!$I$33,"0")</f>
        <v>0</v>
      </c>
      <c r="P177" s="69" t="str">
        <f>IF($N177="D",COUNTIF($N$9:$N$9781,"D")-'Rosa e Controlli'!$I$34,"0")</f>
        <v>0</v>
      </c>
      <c r="Q177" s="69" t="str">
        <f>IF($N177="C",COUNTIF($N$9:$N$9781,"C")-'Rosa e Controlli'!$I$35,"0")</f>
        <v>0</v>
      </c>
      <c r="R177" s="69" t="str">
        <f>IF($N177="A",COUNTIF($N$9:$N$9781,"A")-'Rosa e Controlli'!$I$36,"0")</f>
        <v>0</v>
      </c>
      <c r="S177" s="69">
        <f t="shared" si="18"/>
        <v>0</v>
      </c>
      <c r="T177" s="69" t="str">
        <f t="shared" si="19"/>
        <v/>
      </c>
      <c r="U177" s="69"/>
      <c r="V177" s="69"/>
      <c r="W177" s="69"/>
    </row>
    <row r="178" spans="1:23" x14ac:dyDescent="0.25">
      <c r="A178" s="61" t="str">
        <f t="shared" si="14"/>
        <v/>
      </c>
      <c r="B178" s="77"/>
      <c r="C178" s="81" t="s">
        <v>63</v>
      </c>
      <c r="D178" s="81">
        <v>271</v>
      </c>
      <c r="E178" s="81" t="s">
        <v>100</v>
      </c>
      <c r="F178" s="81" t="s">
        <v>60</v>
      </c>
      <c r="G178" s="81">
        <v>11</v>
      </c>
      <c r="H178" s="61" t="str">
        <f t="shared" si="15"/>
        <v/>
      </c>
      <c r="I178" s="62" t="str">
        <f t="shared" si="20"/>
        <v/>
      </c>
      <c r="J178" s="62" t="str">
        <f>IF(B178&lt;&gt;"",COUNTIF(B$9:$B9952,B178),"")</f>
        <v/>
      </c>
      <c r="K178" s="62"/>
      <c r="L178" s="62" t="str">
        <f>IF(B178&lt;&gt;"",COUNTIF(M$9:$M9952,F178),"")</f>
        <v/>
      </c>
      <c r="M178" s="62" t="str">
        <f t="shared" si="16"/>
        <v/>
      </c>
      <c r="N178" s="69" t="str">
        <f t="shared" si="17"/>
        <v/>
      </c>
      <c r="O178" s="69" t="str">
        <f>IF($N178="P",COUNTIF($N$9:$N$9781,"P")-'Rosa e Controlli'!$I$33,"0")</f>
        <v>0</v>
      </c>
      <c r="P178" s="69" t="str">
        <f>IF($N178="D",COUNTIF($N$9:$N$9781,"D")-'Rosa e Controlli'!$I$34,"0")</f>
        <v>0</v>
      </c>
      <c r="Q178" s="69" t="str">
        <f>IF($N178="C",COUNTIF($N$9:$N$9781,"C")-'Rosa e Controlli'!$I$35,"0")</f>
        <v>0</v>
      </c>
      <c r="R178" s="69" t="str">
        <f>IF($N178="A",COUNTIF($N$9:$N$9781,"A")-'Rosa e Controlli'!$I$36,"0")</f>
        <v>0</v>
      </c>
      <c r="S178" s="69">
        <f t="shared" si="18"/>
        <v>0</v>
      </c>
      <c r="T178" s="69" t="str">
        <f t="shared" si="19"/>
        <v/>
      </c>
      <c r="U178" s="69"/>
      <c r="V178" s="69"/>
      <c r="W178" s="69"/>
    </row>
    <row r="179" spans="1:23" x14ac:dyDescent="0.25">
      <c r="A179" s="61" t="str">
        <f t="shared" si="14"/>
        <v/>
      </c>
      <c r="B179" s="77"/>
      <c r="C179" s="81" t="s">
        <v>63</v>
      </c>
      <c r="D179" s="81">
        <v>272</v>
      </c>
      <c r="E179" s="81" t="s">
        <v>376</v>
      </c>
      <c r="F179" s="81" t="s">
        <v>231</v>
      </c>
      <c r="G179" s="81">
        <v>2</v>
      </c>
      <c r="H179" s="61" t="str">
        <f t="shared" si="15"/>
        <v/>
      </c>
      <c r="I179" s="62" t="str">
        <f t="shared" si="20"/>
        <v/>
      </c>
      <c r="J179" s="62" t="str">
        <f>IF(B179&lt;&gt;"",COUNTIF(B$9:$B9953,B179),"")</f>
        <v/>
      </c>
      <c r="K179" s="62"/>
      <c r="L179" s="62" t="str">
        <f>IF(B179&lt;&gt;"",COUNTIF(M$9:$M9953,F179),"")</f>
        <v/>
      </c>
      <c r="M179" s="62" t="str">
        <f t="shared" si="16"/>
        <v/>
      </c>
      <c r="N179" s="69" t="str">
        <f t="shared" si="17"/>
        <v/>
      </c>
      <c r="O179" s="69" t="str">
        <f>IF($N179="P",COUNTIF($N$9:$N$9781,"P")-'Rosa e Controlli'!$I$33,"0")</f>
        <v>0</v>
      </c>
      <c r="P179" s="69" t="str">
        <f>IF($N179="D",COUNTIF($N$9:$N$9781,"D")-'Rosa e Controlli'!$I$34,"0")</f>
        <v>0</v>
      </c>
      <c r="Q179" s="69" t="str">
        <f>IF($N179="C",COUNTIF($N$9:$N$9781,"C")-'Rosa e Controlli'!$I$35,"0")</f>
        <v>0</v>
      </c>
      <c r="R179" s="69" t="str">
        <f>IF($N179="A",COUNTIF($N$9:$N$9781,"A")-'Rosa e Controlli'!$I$36,"0")</f>
        <v>0</v>
      </c>
      <c r="S179" s="69">
        <f t="shared" si="18"/>
        <v>0</v>
      </c>
      <c r="T179" s="69" t="str">
        <f t="shared" si="19"/>
        <v/>
      </c>
      <c r="U179" s="69"/>
      <c r="V179" s="69"/>
      <c r="W179" s="69"/>
    </row>
    <row r="180" spans="1:23" x14ac:dyDescent="0.25">
      <c r="A180" s="61" t="str">
        <f t="shared" si="14"/>
        <v/>
      </c>
      <c r="B180" s="77"/>
      <c r="C180" s="81" t="s">
        <v>63</v>
      </c>
      <c r="D180" s="81">
        <v>273</v>
      </c>
      <c r="E180" s="81" t="s">
        <v>377</v>
      </c>
      <c r="F180" s="81" t="s">
        <v>218</v>
      </c>
      <c r="G180" s="81">
        <v>4</v>
      </c>
      <c r="H180" s="61" t="str">
        <f t="shared" si="15"/>
        <v/>
      </c>
      <c r="I180" s="62" t="str">
        <f t="shared" si="20"/>
        <v/>
      </c>
      <c r="J180" s="62" t="str">
        <f>IF(B180&lt;&gt;"",COUNTIF(B$9:$B9954,B180),"")</f>
        <v/>
      </c>
      <c r="K180" s="62"/>
      <c r="L180" s="62" t="str">
        <f>IF(B180&lt;&gt;"",COUNTIF(M$9:$M9954,F180),"")</f>
        <v/>
      </c>
      <c r="M180" s="62" t="str">
        <f t="shared" si="16"/>
        <v/>
      </c>
      <c r="N180" s="69" t="str">
        <f t="shared" si="17"/>
        <v/>
      </c>
      <c r="O180" s="69" t="str">
        <f>IF($N180="P",COUNTIF($N$9:$N$9781,"P")-'Rosa e Controlli'!$I$33,"0")</f>
        <v>0</v>
      </c>
      <c r="P180" s="69" t="str">
        <f>IF($N180="D",COUNTIF($N$9:$N$9781,"D")-'Rosa e Controlli'!$I$34,"0")</f>
        <v>0</v>
      </c>
      <c r="Q180" s="69" t="str">
        <f>IF($N180="C",COUNTIF($N$9:$N$9781,"C")-'Rosa e Controlli'!$I$35,"0")</f>
        <v>0</v>
      </c>
      <c r="R180" s="69" t="str">
        <f>IF($N180="A",COUNTIF($N$9:$N$9781,"A")-'Rosa e Controlli'!$I$36,"0")</f>
        <v>0</v>
      </c>
      <c r="S180" s="69">
        <f t="shared" si="18"/>
        <v>0</v>
      </c>
      <c r="T180" s="69" t="str">
        <f t="shared" si="19"/>
        <v/>
      </c>
      <c r="U180" s="69"/>
      <c r="V180" s="69"/>
      <c r="W180" s="69"/>
    </row>
    <row r="181" spans="1:23" x14ac:dyDescent="0.25">
      <c r="A181" s="61" t="str">
        <f t="shared" si="14"/>
        <v/>
      </c>
      <c r="B181" s="77"/>
      <c r="C181" s="81" t="s">
        <v>63</v>
      </c>
      <c r="D181" s="81">
        <v>274</v>
      </c>
      <c r="E181" s="81" t="s">
        <v>378</v>
      </c>
      <c r="F181" s="81" t="s">
        <v>234</v>
      </c>
      <c r="G181" s="81">
        <v>6</v>
      </c>
      <c r="H181" s="61" t="str">
        <f t="shared" si="15"/>
        <v/>
      </c>
      <c r="I181" s="62" t="str">
        <f t="shared" si="20"/>
        <v/>
      </c>
      <c r="J181" s="62" t="str">
        <f>IF(B181&lt;&gt;"",COUNTIF(B$9:$B9955,B181),"")</f>
        <v/>
      </c>
      <c r="K181" s="62"/>
      <c r="L181" s="62" t="str">
        <f>IF(B181&lt;&gt;"",COUNTIF(M$9:$M9955,F181),"")</f>
        <v/>
      </c>
      <c r="M181" s="62" t="str">
        <f t="shared" si="16"/>
        <v/>
      </c>
      <c r="N181" s="69" t="str">
        <f t="shared" si="17"/>
        <v/>
      </c>
      <c r="O181" s="69" t="str">
        <f>IF($N181="P",COUNTIF($N$9:$N$9781,"P")-'Rosa e Controlli'!$I$33,"0")</f>
        <v>0</v>
      </c>
      <c r="P181" s="69" t="str">
        <f>IF($N181="D",COUNTIF($N$9:$N$9781,"D")-'Rosa e Controlli'!$I$34,"0")</f>
        <v>0</v>
      </c>
      <c r="Q181" s="69" t="str">
        <f>IF($N181="C",COUNTIF($N$9:$N$9781,"C")-'Rosa e Controlli'!$I$35,"0")</f>
        <v>0</v>
      </c>
      <c r="R181" s="69" t="str">
        <f>IF($N181="A",COUNTIF($N$9:$N$9781,"A")-'Rosa e Controlli'!$I$36,"0")</f>
        <v>0</v>
      </c>
      <c r="S181" s="69">
        <f t="shared" si="18"/>
        <v>0</v>
      </c>
      <c r="T181" s="69" t="str">
        <f t="shared" si="19"/>
        <v/>
      </c>
      <c r="U181" s="69"/>
      <c r="V181" s="69"/>
      <c r="W181" s="69"/>
    </row>
    <row r="182" spans="1:23" x14ac:dyDescent="0.25">
      <c r="A182" s="61" t="str">
        <f t="shared" si="14"/>
        <v/>
      </c>
      <c r="B182" s="77"/>
      <c r="C182" s="81" t="s">
        <v>63</v>
      </c>
      <c r="D182" s="81">
        <v>275</v>
      </c>
      <c r="E182" s="81" t="s">
        <v>379</v>
      </c>
      <c r="F182" s="81" t="s">
        <v>222</v>
      </c>
      <c r="G182" s="81">
        <v>3</v>
      </c>
      <c r="H182" s="61" t="str">
        <f t="shared" si="15"/>
        <v/>
      </c>
      <c r="I182" s="62" t="str">
        <f t="shared" si="20"/>
        <v/>
      </c>
      <c r="J182" s="62" t="str">
        <f>IF(B182&lt;&gt;"",COUNTIF(B$9:$B9956,B182),"")</f>
        <v/>
      </c>
      <c r="K182" s="62"/>
      <c r="L182" s="62" t="str">
        <f>IF(B182&lt;&gt;"",COUNTIF(M$9:$M9956,F182),"")</f>
        <v/>
      </c>
      <c r="M182" s="62" t="str">
        <f t="shared" si="16"/>
        <v/>
      </c>
      <c r="N182" s="69" t="str">
        <f t="shared" si="17"/>
        <v/>
      </c>
      <c r="O182" s="69" t="str">
        <f>IF($N182="P",COUNTIF($N$9:$N$9781,"P")-'Rosa e Controlli'!$I$33,"0")</f>
        <v>0</v>
      </c>
      <c r="P182" s="69" t="str">
        <f>IF($N182="D",COUNTIF($N$9:$N$9781,"D")-'Rosa e Controlli'!$I$34,"0")</f>
        <v>0</v>
      </c>
      <c r="Q182" s="69" t="str">
        <f>IF($N182="C",COUNTIF($N$9:$N$9781,"C")-'Rosa e Controlli'!$I$35,"0")</f>
        <v>0</v>
      </c>
      <c r="R182" s="69" t="str">
        <f>IF($N182="A",COUNTIF($N$9:$N$9781,"A")-'Rosa e Controlli'!$I$36,"0")</f>
        <v>0</v>
      </c>
      <c r="S182" s="69">
        <f t="shared" si="18"/>
        <v>0</v>
      </c>
      <c r="T182" s="69" t="str">
        <f t="shared" si="19"/>
        <v/>
      </c>
      <c r="U182" s="69"/>
      <c r="V182" s="69"/>
      <c r="W182" s="69"/>
    </row>
    <row r="183" spans="1:23" x14ac:dyDescent="0.25">
      <c r="A183" s="61" t="str">
        <f t="shared" si="14"/>
        <v/>
      </c>
      <c r="B183" s="77"/>
      <c r="C183" s="81" t="s">
        <v>63</v>
      </c>
      <c r="D183" s="81">
        <v>276</v>
      </c>
      <c r="E183" s="81" t="s">
        <v>380</v>
      </c>
      <c r="F183" s="81" t="s">
        <v>222</v>
      </c>
      <c r="G183" s="81">
        <v>1</v>
      </c>
      <c r="H183" s="61" t="str">
        <f t="shared" si="15"/>
        <v/>
      </c>
      <c r="I183" s="62" t="str">
        <f t="shared" si="20"/>
        <v/>
      </c>
      <c r="J183" s="62" t="str">
        <f>IF(B183&lt;&gt;"",COUNTIF(B$9:$B9957,B183),"")</f>
        <v/>
      </c>
      <c r="K183" s="62"/>
      <c r="L183" s="62" t="str">
        <f>IF(B183&lt;&gt;"",COUNTIF(M$9:$M9957,F183),"")</f>
        <v/>
      </c>
      <c r="M183" s="62" t="str">
        <f t="shared" si="16"/>
        <v/>
      </c>
      <c r="N183" s="69" t="str">
        <f t="shared" si="17"/>
        <v/>
      </c>
      <c r="O183" s="69" t="str">
        <f>IF($N183="P",COUNTIF($N$9:$N$9781,"P")-'Rosa e Controlli'!$I$33,"0")</f>
        <v>0</v>
      </c>
      <c r="P183" s="69" t="str">
        <f>IF($N183="D",COUNTIF($N$9:$N$9781,"D")-'Rosa e Controlli'!$I$34,"0")</f>
        <v>0</v>
      </c>
      <c r="Q183" s="69" t="str">
        <f>IF($N183="C",COUNTIF($N$9:$N$9781,"C")-'Rosa e Controlli'!$I$35,"0")</f>
        <v>0</v>
      </c>
      <c r="R183" s="69" t="str">
        <f>IF($N183="A",COUNTIF($N$9:$N$9781,"A")-'Rosa e Controlli'!$I$36,"0")</f>
        <v>0</v>
      </c>
      <c r="S183" s="69">
        <f t="shared" si="18"/>
        <v>0</v>
      </c>
      <c r="T183" s="69" t="str">
        <f t="shared" si="19"/>
        <v/>
      </c>
      <c r="U183" s="69"/>
      <c r="V183" s="69"/>
      <c r="W183" s="69"/>
    </row>
    <row r="184" spans="1:23" x14ac:dyDescent="0.25">
      <c r="A184" s="61" t="str">
        <f t="shared" si="14"/>
        <v/>
      </c>
      <c r="B184" s="77"/>
      <c r="C184" s="81" t="s">
        <v>63</v>
      </c>
      <c r="D184" s="81">
        <v>277</v>
      </c>
      <c r="E184" s="81" t="s">
        <v>381</v>
      </c>
      <c r="F184" s="81" t="s">
        <v>222</v>
      </c>
      <c r="G184" s="81">
        <v>5</v>
      </c>
      <c r="H184" s="61" t="str">
        <f t="shared" si="15"/>
        <v/>
      </c>
      <c r="I184" s="62" t="str">
        <f t="shared" si="20"/>
        <v/>
      </c>
      <c r="J184" s="62" t="str">
        <f>IF(B184&lt;&gt;"",COUNTIF(B$9:$B9958,B184),"")</f>
        <v/>
      </c>
      <c r="K184" s="62"/>
      <c r="L184" s="62" t="str">
        <f>IF(B184&lt;&gt;"",COUNTIF(M$9:$M9958,F184),"")</f>
        <v/>
      </c>
      <c r="M184" s="62" t="str">
        <f t="shared" si="16"/>
        <v/>
      </c>
      <c r="N184" s="69" t="str">
        <f t="shared" si="17"/>
        <v/>
      </c>
      <c r="O184" s="69" t="str">
        <f>IF($N184="P",COUNTIF($N$9:$N$9781,"P")-'Rosa e Controlli'!$I$33,"0")</f>
        <v>0</v>
      </c>
      <c r="P184" s="69" t="str">
        <f>IF($N184="D",COUNTIF($N$9:$N$9781,"D")-'Rosa e Controlli'!$I$34,"0")</f>
        <v>0</v>
      </c>
      <c r="Q184" s="69" t="str">
        <f>IF($N184="C",COUNTIF($N$9:$N$9781,"C")-'Rosa e Controlli'!$I$35,"0")</f>
        <v>0</v>
      </c>
      <c r="R184" s="69" t="str">
        <f>IF($N184="A",COUNTIF($N$9:$N$9781,"A")-'Rosa e Controlli'!$I$36,"0")</f>
        <v>0</v>
      </c>
      <c r="S184" s="69">
        <f t="shared" si="18"/>
        <v>0</v>
      </c>
      <c r="T184" s="69" t="str">
        <f t="shared" si="19"/>
        <v/>
      </c>
      <c r="U184" s="69"/>
      <c r="V184" s="69"/>
      <c r="W184" s="69"/>
    </row>
    <row r="185" spans="1:23" x14ac:dyDescent="0.25">
      <c r="A185" s="61" t="str">
        <f t="shared" si="14"/>
        <v/>
      </c>
      <c r="B185" s="77"/>
      <c r="C185" s="81" t="s">
        <v>63</v>
      </c>
      <c r="D185" s="81">
        <v>278</v>
      </c>
      <c r="E185" s="81" t="s">
        <v>101</v>
      </c>
      <c r="F185" s="81" t="s">
        <v>54</v>
      </c>
      <c r="G185" s="81">
        <v>8</v>
      </c>
      <c r="H185" s="61" t="str">
        <f t="shared" si="15"/>
        <v/>
      </c>
      <c r="I185" s="62" t="str">
        <f t="shared" si="20"/>
        <v/>
      </c>
      <c r="J185" s="62" t="str">
        <f>IF(B185&lt;&gt;"",COUNTIF(B$9:$B9959,B185),"")</f>
        <v/>
      </c>
      <c r="K185" s="62"/>
      <c r="L185" s="62" t="str">
        <f>IF(B185&lt;&gt;"",COUNTIF(M$9:$M9959,F185),"")</f>
        <v/>
      </c>
      <c r="M185" s="62" t="str">
        <f t="shared" si="16"/>
        <v/>
      </c>
      <c r="N185" s="69" t="str">
        <f t="shared" si="17"/>
        <v/>
      </c>
      <c r="O185" s="69" t="str">
        <f>IF($N185="P",COUNTIF($N$9:$N$9781,"P")-'Rosa e Controlli'!$I$33,"0")</f>
        <v>0</v>
      </c>
      <c r="P185" s="69" t="str">
        <f>IF($N185="D",COUNTIF($N$9:$N$9781,"D")-'Rosa e Controlli'!$I$34,"0")</f>
        <v>0</v>
      </c>
      <c r="Q185" s="69" t="str">
        <f>IF($N185="C",COUNTIF($N$9:$N$9781,"C")-'Rosa e Controlli'!$I$35,"0")</f>
        <v>0</v>
      </c>
      <c r="R185" s="69" t="str">
        <f>IF($N185="A",COUNTIF($N$9:$N$9781,"A")-'Rosa e Controlli'!$I$36,"0")</f>
        <v>0</v>
      </c>
      <c r="S185" s="69">
        <f t="shared" si="18"/>
        <v>0</v>
      </c>
      <c r="T185" s="69" t="str">
        <f t="shared" si="19"/>
        <v/>
      </c>
      <c r="U185" s="69"/>
      <c r="V185" s="69"/>
      <c r="W185" s="69"/>
    </row>
    <row r="186" spans="1:23" x14ac:dyDescent="0.25">
      <c r="A186" s="61" t="str">
        <f t="shared" si="14"/>
        <v/>
      </c>
      <c r="B186" s="77"/>
      <c r="C186" s="81" t="s">
        <v>63</v>
      </c>
      <c r="D186" s="81">
        <v>279</v>
      </c>
      <c r="E186" s="81" t="s">
        <v>382</v>
      </c>
      <c r="F186" s="81" t="s">
        <v>255</v>
      </c>
      <c r="G186" s="81">
        <v>7</v>
      </c>
      <c r="H186" s="61" t="str">
        <f t="shared" si="15"/>
        <v/>
      </c>
      <c r="I186" s="62" t="str">
        <f t="shared" si="20"/>
        <v/>
      </c>
      <c r="J186" s="62" t="str">
        <f>IF(B186&lt;&gt;"",COUNTIF(B$9:$B9960,B186),"")</f>
        <v/>
      </c>
      <c r="K186" s="62"/>
      <c r="L186" s="62" t="str">
        <f>IF(B186&lt;&gt;"",COUNTIF(M$9:$M9960,F186),"")</f>
        <v/>
      </c>
      <c r="M186" s="62" t="str">
        <f t="shared" si="16"/>
        <v/>
      </c>
      <c r="N186" s="69" t="str">
        <f t="shared" si="17"/>
        <v/>
      </c>
      <c r="O186" s="69" t="str">
        <f>IF($N186="P",COUNTIF($N$9:$N$9781,"P")-'Rosa e Controlli'!$I$33,"0")</f>
        <v>0</v>
      </c>
      <c r="P186" s="69" t="str">
        <f>IF($N186="D",COUNTIF($N$9:$N$9781,"D")-'Rosa e Controlli'!$I$34,"0")</f>
        <v>0</v>
      </c>
      <c r="Q186" s="69" t="str">
        <f>IF($N186="C",COUNTIF($N$9:$N$9781,"C")-'Rosa e Controlli'!$I$35,"0")</f>
        <v>0</v>
      </c>
      <c r="R186" s="69" t="str">
        <f>IF($N186="A",COUNTIF($N$9:$N$9781,"A")-'Rosa e Controlli'!$I$36,"0")</f>
        <v>0</v>
      </c>
      <c r="S186" s="69">
        <f t="shared" si="18"/>
        <v>0</v>
      </c>
      <c r="T186" s="69" t="str">
        <f t="shared" si="19"/>
        <v/>
      </c>
      <c r="U186" s="69"/>
      <c r="V186" s="69"/>
      <c r="W186" s="69"/>
    </row>
    <row r="187" spans="1:23" x14ac:dyDescent="0.25">
      <c r="A187" s="61" t="str">
        <f t="shared" si="14"/>
        <v/>
      </c>
      <c r="B187" s="77"/>
      <c r="C187" s="81" t="s">
        <v>63</v>
      </c>
      <c r="D187" s="81">
        <v>280</v>
      </c>
      <c r="E187" s="81" t="s">
        <v>383</v>
      </c>
      <c r="F187" s="81" t="s">
        <v>71</v>
      </c>
      <c r="G187" s="81">
        <v>3</v>
      </c>
      <c r="H187" s="61" t="str">
        <f t="shared" si="15"/>
        <v/>
      </c>
      <c r="I187" s="62" t="str">
        <f t="shared" si="20"/>
        <v/>
      </c>
      <c r="J187" s="62" t="str">
        <f>IF(B187&lt;&gt;"",COUNTIF(B$9:$B9961,B187),"")</f>
        <v/>
      </c>
      <c r="K187" s="62"/>
      <c r="L187" s="62" t="str">
        <f>IF(B187&lt;&gt;"",COUNTIF(M$9:$M9961,F187),"")</f>
        <v/>
      </c>
      <c r="M187" s="62" t="str">
        <f t="shared" si="16"/>
        <v/>
      </c>
      <c r="N187" s="69" t="str">
        <f t="shared" si="17"/>
        <v/>
      </c>
      <c r="O187" s="69" t="str">
        <f>IF($N187="P",COUNTIF($N$9:$N$9781,"P")-'Rosa e Controlli'!$I$33,"0")</f>
        <v>0</v>
      </c>
      <c r="P187" s="69" t="str">
        <f>IF($N187="D",COUNTIF($N$9:$N$9781,"D")-'Rosa e Controlli'!$I$34,"0")</f>
        <v>0</v>
      </c>
      <c r="Q187" s="69" t="str">
        <f>IF($N187="C",COUNTIF($N$9:$N$9781,"C")-'Rosa e Controlli'!$I$35,"0")</f>
        <v>0</v>
      </c>
      <c r="R187" s="69" t="str">
        <f>IF($N187="A",COUNTIF($N$9:$N$9781,"A")-'Rosa e Controlli'!$I$36,"0")</f>
        <v>0</v>
      </c>
      <c r="S187" s="69">
        <f t="shared" si="18"/>
        <v>0</v>
      </c>
      <c r="T187" s="69" t="str">
        <f t="shared" si="19"/>
        <v/>
      </c>
      <c r="U187" s="69"/>
      <c r="V187" s="69"/>
      <c r="W187" s="69"/>
    </row>
    <row r="188" spans="1:23" x14ac:dyDescent="0.25">
      <c r="A188" s="61" t="str">
        <f t="shared" si="14"/>
        <v/>
      </c>
      <c r="B188" s="77"/>
      <c r="C188" s="81" t="s">
        <v>63</v>
      </c>
      <c r="D188" s="81">
        <v>281</v>
      </c>
      <c r="E188" s="81" t="s">
        <v>384</v>
      </c>
      <c r="F188" s="81" t="s">
        <v>57</v>
      </c>
      <c r="G188" s="81">
        <v>8</v>
      </c>
      <c r="H188" s="61" t="str">
        <f t="shared" si="15"/>
        <v/>
      </c>
      <c r="I188" s="62" t="str">
        <f t="shared" si="20"/>
        <v/>
      </c>
      <c r="J188" s="62" t="str">
        <f>IF(B188&lt;&gt;"",COUNTIF(B$9:$B9962,B188),"")</f>
        <v/>
      </c>
      <c r="K188" s="62"/>
      <c r="L188" s="62" t="str">
        <f>IF(B188&lt;&gt;"",COUNTIF(M$9:$M9962,F188),"")</f>
        <v/>
      </c>
      <c r="M188" s="62" t="str">
        <f t="shared" si="16"/>
        <v/>
      </c>
      <c r="N188" s="69" t="str">
        <f t="shared" si="17"/>
        <v/>
      </c>
      <c r="O188" s="69" t="str">
        <f>IF($N188="P",COUNTIF($N$9:$N$9781,"P")-'Rosa e Controlli'!$I$33,"0")</f>
        <v>0</v>
      </c>
      <c r="P188" s="69" t="str">
        <f>IF($N188="D",COUNTIF($N$9:$N$9781,"D")-'Rosa e Controlli'!$I$34,"0")</f>
        <v>0</v>
      </c>
      <c r="Q188" s="69" t="str">
        <f>IF($N188="C",COUNTIF($N$9:$N$9781,"C")-'Rosa e Controlli'!$I$35,"0")</f>
        <v>0</v>
      </c>
      <c r="R188" s="69" t="str">
        <f>IF($N188="A",COUNTIF($N$9:$N$9781,"A")-'Rosa e Controlli'!$I$36,"0")</f>
        <v>0</v>
      </c>
      <c r="S188" s="69">
        <f t="shared" si="18"/>
        <v>0</v>
      </c>
      <c r="T188" s="69" t="str">
        <f t="shared" si="19"/>
        <v/>
      </c>
      <c r="U188" s="69"/>
      <c r="V188" s="69"/>
      <c r="W188" s="69"/>
    </row>
    <row r="189" spans="1:23" x14ac:dyDescent="0.25">
      <c r="A189" s="61" t="str">
        <f t="shared" si="14"/>
        <v/>
      </c>
      <c r="B189" s="77"/>
      <c r="C189" s="81" t="s">
        <v>63</v>
      </c>
      <c r="D189" s="81">
        <v>282</v>
      </c>
      <c r="E189" s="81" t="s">
        <v>102</v>
      </c>
      <c r="F189" s="81" t="s">
        <v>54</v>
      </c>
      <c r="G189" s="81">
        <v>18</v>
      </c>
      <c r="H189" s="61" t="str">
        <f t="shared" si="15"/>
        <v/>
      </c>
      <c r="I189" s="62" t="str">
        <f t="shared" si="20"/>
        <v/>
      </c>
      <c r="J189" s="62" t="str">
        <f>IF(B189&lt;&gt;"",COUNTIF(B$9:$B9963,B189),"")</f>
        <v/>
      </c>
      <c r="K189" s="62"/>
      <c r="L189" s="62" t="str">
        <f>IF(B189&lt;&gt;"",COUNTIF(M$9:$M9963,F189),"")</f>
        <v/>
      </c>
      <c r="M189" s="62" t="str">
        <f t="shared" si="16"/>
        <v/>
      </c>
      <c r="N189" s="69" t="str">
        <f t="shared" si="17"/>
        <v/>
      </c>
      <c r="O189" s="69" t="str">
        <f>IF($N189="P",COUNTIF($N$9:$N$9781,"P")-'Rosa e Controlli'!$I$33,"0")</f>
        <v>0</v>
      </c>
      <c r="P189" s="69" t="str">
        <f>IF($N189="D",COUNTIF($N$9:$N$9781,"D")-'Rosa e Controlli'!$I$34,"0")</f>
        <v>0</v>
      </c>
      <c r="Q189" s="69" t="str">
        <f>IF($N189="C",COUNTIF($N$9:$N$9781,"C")-'Rosa e Controlli'!$I$35,"0")</f>
        <v>0</v>
      </c>
      <c r="R189" s="69" t="str">
        <f>IF($N189="A",COUNTIF($N$9:$N$9781,"A")-'Rosa e Controlli'!$I$36,"0")</f>
        <v>0</v>
      </c>
      <c r="S189" s="69">
        <f t="shared" si="18"/>
        <v>0</v>
      </c>
      <c r="T189" s="69" t="str">
        <f t="shared" si="19"/>
        <v/>
      </c>
      <c r="U189" s="69"/>
      <c r="V189" s="69"/>
      <c r="W189" s="69"/>
    </row>
    <row r="190" spans="1:23" x14ac:dyDescent="0.25">
      <c r="A190" s="61" t="str">
        <f t="shared" si="14"/>
        <v/>
      </c>
      <c r="B190" s="77"/>
      <c r="C190" s="81" t="s">
        <v>63</v>
      </c>
      <c r="D190" s="81">
        <v>283</v>
      </c>
      <c r="E190" s="81" t="s">
        <v>104</v>
      </c>
      <c r="F190" s="81" t="s">
        <v>76</v>
      </c>
      <c r="G190" s="81">
        <v>1</v>
      </c>
      <c r="H190" s="61" t="str">
        <f t="shared" si="15"/>
        <v/>
      </c>
      <c r="I190" s="62" t="str">
        <f t="shared" si="20"/>
        <v/>
      </c>
      <c r="J190" s="62" t="str">
        <f>IF(B190&lt;&gt;"",COUNTIF(B$9:$B9964,B190),"")</f>
        <v/>
      </c>
      <c r="K190" s="62"/>
      <c r="L190" s="62" t="str">
        <f>IF(B190&lt;&gt;"",COUNTIF(M$9:$M9964,F190),"")</f>
        <v/>
      </c>
      <c r="M190" s="62" t="str">
        <f t="shared" si="16"/>
        <v/>
      </c>
      <c r="N190" s="69" t="str">
        <f t="shared" si="17"/>
        <v/>
      </c>
      <c r="O190" s="69" t="str">
        <f>IF($N190="P",COUNTIF($N$9:$N$9781,"P")-'Rosa e Controlli'!$I$33,"0")</f>
        <v>0</v>
      </c>
      <c r="P190" s="69" t="str">
        <f>IF($N190="D",COUNTIF($N$9:$N$9781,"D")-'Rosa e Controlli'!$I$34,"0")</f>
        <v>0</v>
      </c>
      <c r="Q190" s="69" t="str">
        <f>IF($N190="C",COUNTIF($N$9:$N$9781,"C")-'Rosa e Controlli'!$I$35,"0")</f>
        <v>0</v>
      </c>
      <c r="R190" s="69" t="str">
        <f>IF($N190="A",COUNTIF($N$9:$N$9781,"A")-'Rosa e Controlli'!$I$36,"0")</f>
        <v>0</v>
      </c>
      <c r="S190" s="69">
        <f t="shared" si="18"/>
        <v>0</v>
      </c>
      <c r="T190" s="69" t="str">
        <f t="shared" si="19"/>
        <v/>
      </c>
      <c r="U190" s="69"/>
      <c r="V190" s="69"/>
      <c r="W190" s="69"/>
    </row>
    <row r="191" spans="1:23" x14ac:dyDescent="0.25">
      <c r="A191" s="61" t="str">
        <f t="shared" si="14"/>
        <v/>
      </c>
      <c r="B191" s="77"/>
      <c r="C191" s="81" t="s">
        <v>63</v>
      </c>
      <c r="D191" s="81">
        <v>284</v>
      </c>
      <c r="E191" s="81" t="s">
        <v>385</v>
      </c>
      <c r="F191" s="81" t="s">
        <v>252</v>
      </c>
      <c r="G191" s="81">
        <v>12</v>
      </c>
      <c r="H191" s="61" t="str">
        <f t="shared" si="15"/>
        <v/>
      </c>
      <c r="I191" s="62" t="str">
        <f t="shared" si="20"/>
        <v/>
      </c>
      <c r="J191" s="62" t="str">
        <f>IF(B191&lt;&gt;"",COUNTIF(B$9:$B9965,B191),"")</f>
        <v/>
      </c>
      <c r="K191" s="62"/>
      <c r="L191" s="62" t="str">
        <f>IF(B191&lt;&gt;"",COUNTIF(M$9:$M9965,F191),"")</f>
        <v/>
      </c>
      <c r="M191" s="62" t="str">
        <f t="shared" si="16"/>
        <v/>
      </c>
      <c r="N191" s="69" t="str">
        <f t="shared" si="17"/>
        <v/>
      </c>
      <c r="O191" s="69" t="str">
        <f>IF($N191="P",COUNTIF($N$9:$N$9781,"P")-'Rosa e Controlli'!$I$33,"0")</f>
        <v>0</v>
      </c>
      <c r="P191" s="69" t="str">
        <f>IF($N191="D",COUNTIF($N$9:$N$9781,"D")-'Rosa e Controlli'!$I$34,"0")</f>
        <v>0</v>
      </c>
      <c r="Q191" s="69" t="str">
        <f>IF($N191="C",COUNTIF($N$9:$N$9781,"C")-'Rosa e Controlli'!$I$35,"0")</f>
        <v>0</v>
      </c>
      <c r="R191" s="69" t="str">
        <f>IF($N191="A",COUNTIF($N$9:$N$9781,"A")-'Rosa e Controlli'!$I$36,"0")</f>
        <v>0</v>
      </c>
      <c r="S191" s="69">
        <f t="shared" si="18"/>
        <v>0</v>
      </c>
      <c r="T191" s="69" t="str">
        <f t="shared" si="19"/>
        <v/>
      </c>
      <c r="U191" s="69"/>
      <c r="V191" s="69"/>
      <c r="W191" s="69"/>
    </row>
    <row r="192" spans="1:23" x14ac:dyDescent="0.25">
      <c r="A192" s="61" t="str">
        <f t="shared" si="14"/>
        <v/>
      </c>
      <c r="B192" s="77"/>
      <c r="C192" s="81" t="s">
        <v>63</v>
      </c>
      <c r="D192" s="81">
        <v>285</v>
      </c>
      <c r="E192" s="81" t="s">
        <v>386</v>
      </c>
      <c r="F192" s="81" t="s">
        <v>246</v>
      </c>
      <c r="G192" s="81">
        <v>6</v>
      </c>
      <c r="H192" s="61" t="str">
        <f t="shared" si="15"/>
        <v/>
      </c>
      <c r="I192" s="62" t="str">
        <f t="shared" si="20"/>
        <v/>
      </c>
      <c r="J192" s="62" t="str">
        <f>IF(B192&lt;&gt;"",COUNTIF(B$9:$B9966,B192),"")</f>
        <v/>
      </c>
      <c r="K192" s="62"/>
      <c r="L192" s="62" t="str">
        <f>IF(B192&lt;&gt;"",COUNTIF(M$9:$M9966,F192),"")</f>
        <v/>
      </c>
      <c r="M192" s="62" t="str">
        <f t="shared" si="16"/>
        <v/>
      </c>
      <c r="N192" s="69" t="str">
        <f t="shared" si="17"/>
        <v/>
      </c>
      <c r="O192" s="69" t="str">
        <f>IF($N192="P",COUNTIF($N$9:$N$9781,"P")-'Rosa e Controlli'!$I$33,"0")</f>
        <v>0</v>
      </c>
      <c r="P192" s="69" t="str">
        <f>IF($N192="D",COUNTIF($N$9:$N$9781,"D")-'Rosa e Controlli'!$I$34,"0")</f>
        <v>0</v>
      </c>
      <c r="Q192" s="69" t="str">
        <f>IF($N192="C",COUNTIF($N$9:$N$9781,"C")-'Rosa e Controlli'!$I$35,"0")</f>
        <v>0</v>
      </c>
      <c r="R192" s="69" t="str">
        <f>IF($N192="A",COUNTIF($N$9:$N$9781,"A")-'Rosa e Controlli'!$I$36,"0")</f>
        <v>0</v>
      </c>
      <c r="S192" s="69">
        <f t="shared" si="18"/>
        <v>0</v>
      </c>
      <c r="T192" s="69" t="str">
        <f t="shared" si="19"/>
        <v/>
      </c>
      <c r="U192" s="69"/>
      <c r="V192" s="69"/>
      <c r="W192" s="69"/>
    </row>
    <row r="193" spans="1:23" x14ac:dyDescent="0.25">
      <c r="A193" s="61" t="str">
        <f t="shared" si="14"/>
        <v/>
      </c>
      <c r="B193" s="77"/>
      <c r="C193" s="81" t="s">
        <v>63</v>
      </c>
      <c r="D193" s="81">
        <v>286</v>
      </c>
      <c r="E193" s="81" t="s">
        <v>105</v>
      </c>
      <c r="F193" s="81" t="s">
        <v>71</v>
      </c>
      <c r="G193" s="81">
        <v>1</v>
      </c>
      <c r="H193" s="61" t="str">
        <f t="shared" si="15"/>
        <v/>
      </c>
      <c r="I193" s="62" t="str">
        <f t="shared" si="20"/>
        <v/>
      </c>
      <c r="J193" s="62" t="str">
        <f>IF(B193&lt;&gt;"",COUNTIF(B$9:$B9967,B193),"")</f>
        <v/>
      </c>
      <c r="K193" s="62"/>
      <c r="L193" s="62" t="str">
        <f>IF(B193&lt;&gt;"",COUNTIF(M$9:$M9967,F193),"")</f>
        <v/>
      </c>
      <c r="M193" s="62" t="str">
        <f t="shared" si="16"/>
        <v/>
      </c>
      <c r="N193" s="69" t="str">
        <f t="shared" si="17"/>
        <v/>
      </c>
      <c r="O193" s="69" t="str">
        <f>IF($N193="P",COUNTIF($N$9:$N$9781,"P")-'Rosa e Controlli'!$I$33,"0")</f>
        <v>0</v>
      </c>
      <c r="P193" s="69" t="str">
        <f>IF($N193="D",COUNTIF($N$9:$N$9781,"D")-'Rosa e Controlli'!$I$34,"0")</f>
        <v>0</v>
      </c>
      <c r="Q193" s="69" t="str">
        <f>IF($N193="C",COUNTIF($N$9:$N$9781,"C")-'Rosa e Controlli'!$I$35,"0")</f>
        <v>0</v>
      </c>
      <c r="R193" s="69" t="str">
        <f>IF($N193="A",COUNTIF($N$9:$N$9781,"A")-'Rosa e Controlli'!$I$36,"0")</f>
        <v>0</v>
      </c>
      <c r="S193" s="69">
        <f t="shared" si="18"/>
        <v>0</v>
      </c>
      <c r="T193" s="69" t="str">
        <f t="shared" si="19"/>
        <v/>
      </c>
      <c r="U193" s="69"/>
      <c r="V193" s="69"/>
      <c r="W193" s="69"/>
    </row>
    <row r="194" spans="1:23" x14ac:dyDescent="0.25">
      <c r="A194" s="61" t="str">
        <f t="shared" si="14"/>
        <v/>
      </c>
      <c r="B194" s="77"/>
      <c r="C194" s="81" t="s">
        <v>63</v>
      </c>
      <c r="D194" s="81">
        <v>287</v>
      </c>
      <c r="E194" s="81" t="s">
        <v>387</v>
      </c>
      <c r="F194" s="81" t="s">
        <v>58</v>
      </c>
      <c r="G194" s="81">
        <v>5</v>
      </c>
      <c r="H194" s="61" t="str">
        <f t="shared" si="15"/>
        <v/>
      </c>
      <c r="I194" s="62" t="str">
        <f t="shared" si="20"/>
        <v/>
      </c>
      <c r="J194" s="62" t="str">
        <f>IF(B194&lt;&gt;"",COUNTIF(B$9:$B9968,B194),"")</f>
        <v/>
      </c>
      <c r="K194" s="62"/>
      <c r="L194" s="62" t="str">
        <f>IF(B194&lt;&gt;"",COUNTIF(M$9:$M9968,F194),"")</f>
        <v/>
      </c>
      <c r="M194" s="62" t="str">
        <f t="shared" si="16"/>
        <v/>
      </c>
      <c r="N194" s="69" t="str">
        <f t="shared" si="17"/>
        <v/>
      </c>
      <c r="O194" s="69" t="str">
        <f>IF($N194="P",COUNTIF($N$9:$N$9781,"P")-'Rosa e Controlli'!$I$33,"0")</f>
        <v>0</v>
      </c>
      <c r="P194" s="69" t="str">
        <f>IF($N194="D",COUNTIF($N$9:$N$9781,"D")-'Rosa e Controlli'!$I$34,"0")</f>
        <v>0</v>
      </c>
      <c r="Q194" s="69" t="str">
        <f>IF($N194="C",COUNTIF($N$9:$N$9781,"C")-'Rosa e Controlli'!$I$35,"0")</f>
        <v>0</v>
      </c>
      <c r="R194" s="69" t="str">
        <f>IF($N194="A",COUNTIF($N$9:$N$9781,"A")-'Rosa e Controlli'!$I$36,"0")</f>
        <v>0</v>
      </c>
      <c r="S194" s="69">
        <f t="shared" si="18"/>
        <v>0</v>
      </c>
      <c r="T194" s="69" t="str">
        <f t="shared" si="19"/>
        <v/>
      </c>
      <c r="U194" s="69"/>
      <c r="V194" s="69"/>
      <c r="W194" s="69"/>
    </row>
    <row r="195" spans="1:23" x14ac:dyDescent="0.25">
      <c r="A195" s="61" t="str">
        <f t="shared" si="14"/>
        <v/>
      </c>
      <c r="B195" s="77"/>
      <c r="C195" s="81" t="s">
        <v>63</v>
      </c>
      <c r="D195" s="81">
        <v>288</v>
      </c>
      <c r="E195" s="81" t="s">
        <v>388</v>
      </c>
      <c r="F195" s="81" t="s">
        <v>55</v>
      </c>
      <c r="G195" s="81">
        <v>13</v>
      </c>
      <c r="H195" s="61" t="str">
        <f t="shared" si="15"/>
        <v/>
      </c>
      <c r="I195" s="62" t="str">
        <f t="shared" si="20"/>
        <v/>
      </c>
      <c r="J195" s="62" t="str">
        <f>IF(B195&lt;&gt;"",COUNTIF(B$9:$B9969,B195),"")</f>
        <v/>
      </c>
      <c r="K195" s="62"/>
      <c r="L195" s="62" t="str">
        <f>IF(B195&lt;&gt;"",COUNTIF(M$9:$M9969,F195),"")</f>
        <v/>
      </c>
      <c r="M195" s="62" t="str">
        <f t="shared" si="16"/>
        <v/>
      </c>
      <c r="N195" s="69" t="str">
        <f t="shared" si="17"/>
        <v/>
      </c>
      <c r="O195" s="69" t="str">
        <f>IF($N195="P",COUNTIF($N$9:$N$9781,"P")-'Rosa e Controlli'!$I$33,"0")</f>
        <v>0</v>
      </c>
      <c r="P195" s="69" t="str">
        <f>IF($N195="D",COUNTIF($N$9:$N$9781,"D")-'Rosa e Controlli'!$I$34,"0")</f>
        <v>0</v>
      </c>
      <c r="Q195" s="69" t="str">
        <f>IF($N195="C",COUNTIF($N$9:$N$9781,"C")-'Rosa e Controlli'!$I$35,"0")</f>
        <v>0</v>
      </c>
      <c r="R195" s="69" t="str">
        <f>IF($N195="A",COUNTIF($N$9:$N$9781,"A")-'Rosa e Controlli'!$I$36,"0")</f>
        <v>0</v>
      </c>
      <c r="S195" s="69">
        <f t="shared" si="18"/>
        <v>0</v>
      </c>
      <c r="T195" s="69" t="str">
        <f t="shared" si="19"/>
        <v/>
      </c>
      <c r="U195" s="69"/>
      <c r="V195" s="69"/>
      <c r="W195" s="69"/>
    </row>
    <row r="196" spans="1:23" x14ac:dyDescent="0.25">
      <c r="A196" s="61" t="str">
        <f t="shared" si="14"/>
        <v/>
      </c>
      <c r="B196" s="77"/>
      <c r="C196" s="81" t="s">
        <v>63</v>
      </c>
      <c r="D196" s="81">
        <v>289</v>
      </c>
      <c r="E196" s="81" t="s">
        <v>389</v>
      </c>
      <c r="F196" s="81" t="s">
        <v>265</v>
      </c>
      <c r="G196" s="81">
        <v>3</v>
      </c>
      <c r="H196" s="61" t="str">
        <f t="shared" si="15"/>
        <v/>
      </c>
      <c r="I196" s="62" t="str">
        <f t="shared" si="20"/>
        <v/>
      </c>
      <c r="J196" s="62" t="str">
        <f>IF(B196&lt;&gt;"",COUNTIF(B$9:$B9970,B196),"")</f>
        <v/>
      </c>
      <c r="K196" s="62"/>
      <c r="L196" s="62" t="str">
        <f>IF(B196&lt;&gt;"",COUNTIF(M$9:$M9970,F196),"")</f>
        <v/>
      </c>
      <c r="M196" s="62" t="str">
        <f t="shared" si="16"/>
        <v/>
      </c>
      <c r="N196" s="69" t="str">
        <f t="shared" si="17"/>
        <v/>
      </c>
      <c r="O196" s="69" t="str">
        <f>IF($N196="P",COUNTIF($N$9:$N$9781,"P")-'Rosa e Controlli'!$I$33,"0")</f>
        <v>0</v>
      </c>
      <c r="P196" s="69" t="str">
        <f>IF($N196="D",COUNTIF($N$9:$N$9781,"D")-'Rosa e Controlli'!$I$34,"0")</f>
        <v>0</v>
      </c>
      <c r="Q196" s="69" t="str">
        <f>IF($N196="C",COUNTIF($N$9:$N$9781,"C")-'Rosa e Controlli'!$I$35,"0")</f>
        <v>0</v>
      </c>
      <c r="R196" s="69" t="str">
        <f>IF($N196="A",COUNTIF($N$9:$N$9781,"A")-'Rosa e Controlli'!$I$36,"0")</f>
        <v>0</v>
      </c>
      <c r="S196" s="69">
        <f t="shared" si="18"/>
        <v>0</v>
      </c>
      <c r="T196" s="69" t="str">
        <f t="shared" si="19"/>
        <v/>
      </c>
      <c r="U196" s="69"/>
      <c r="V196" s="69"/>
      <c r="W196" s="69"/>
    </row>
    <row r="197" spans="1:23" x14ac:dyDescent="0.25">
      <c r="A197" s="61" t="str">
        <f t="shared" si="14"/>
        <v/>
      </c>
      <c r="B197" s="77"/>
      <c r="C197" s="81" t="s">
        <v>63</v>
      </c>
      <c r="D197" s="81">
        <v>290</v>
      </c>
      <c r="E197" s="81" t="s">
        <v>390</v>
      </c>
      <c r="F197" s="81" t="s">
        <v>265</v>
      </c>
      <c r="G197" s="81">
        <v>3</v>
      </c>
      <c r="H197" s="61" t="str">
        <f t="shared" si="15"/>
        <v/>
      </c>
      <c r="I197" s="62" t="str">
        <f t="shared" si="20"/>
        <v/>
      </c>
      <c r="J197" s="62" t="str">
        <f>IF(B197&lt;&gt;"",COUNTIF(B$9:$B9971,B197),"")</f>
        <v/>
      </c>
      <c r="K197" s="62"/>
      <c r="L197" s="62" t="str">
        <f>IF(B197&lt;&gt;"",COUNTIF(M$9:$M9971,F197),"")</f>
        <v/>
      </c>
      <c r="M197" s="62" t="str">
        <f t="shared" si="16"/>
        <v/>
      </c>
      <c r="N197" s="69" t="str">
        <f t="shared" si="17"/>
        <v/>
      </c>
      <c r="O197" s="69" t="str">
        <f>IF($N197="P",COUNTIF($N$9:$N$9781,"P")-'Rosa e Controlli'!$I$33,"0")</f>
        <v>0</v>
      </c>
      <c r="P197" s="69" t="str">
        <f>IF($N197="D",COUNTIF($N$9:$N$9781,"D")-'Rosa e Controlli'!$I$34,"0")</f>
        <v>0</v>
      </c>
      <c r="Q197" s="69" t="str">
        <f>IF($N197="C",COUNTIF($N$9:$N$9781,"C")-'Rosa e Controlli'!$I$35,"0")</f>
        <v>0</v>
      </c>
      <c r="R197" s="69" t="str">
        <f>IF($N197="A",COUNTIF($N$9:$N$9781,"A")-'Rosa e Controlli'!$I$36,"0")</f>
        <v>0</v>
      </c>
      <c r="S197" s="69">
        <f t="shared" si="18"/>
        <v>0</v>
      </c>
      <c r="T197" s="69" t="str">
        <f t="shared" si="19"/>
        <v/>
      </c>
      <c r="U197" s="69"/>
      <c r="V197" s="69"/>
      <c r="W197" s="69"/>
    </row>
    <row r="198" spans="1:23" x14ac:dyDescent="0.25">
      <c r="A198" s="61" t="str">
        <f t="shared" si="14"/>
        <v/>
      </c>
      <c r="B198" s="77"/>
      <c r="C198" s="81" t="s">
        <v>63</v>
      </c>
      <c r="D198" s="81">
        <v>291</v>
      </c>
      <c r="E198" s="81" t="s">
        <v>391</v>
      </c>
      <c r="F198" s="81" t="s">
        <v>250</v>
      </c>
      <c r="G198" s="81">
        <v>3</v>
      </c>
      <c r="H198" s="61" t="str">
        <f t="shared" si="15"/>
        <v/>
      </c>
      <c r="I198" s="62" t="str">
        <f t="shared" si="20"/>
        <v/>
      </c>
      <c r="J198" s="62" t="str">
        <f>IF(B198&lt;&gt;"",COUNTIF(B$9:$B9972,B198),"")</f>
        <v/>
      </c>
      <c r="K198" s="62"/>
      <c r="L198" s="62" t="str">
        <f>IF(B198&lt;&gt;"",COUNTIF(M$9:$M9972,F198),"")</f>
        <v/>
      </c>
      <c r="M198" s="62" t="str">
        <f t="shared" si="16"/>
        <v/>
      </c>
      <c r="N198" s="69" t="str">
        <f t="shared" si="17"/>
        <v/>
      </c>
      <c r="O198" s="69" t="str">
        <f>IF($N198="P",COUNTIF($N$9:$N$9781,"P")-'Rosa e Controlli'!$I$33,"0")</f>
        <v>0</v>
      </c>
      <c r="P198" s="69" t="str">
        <f>IF($N198="D",COUNTIF($N$9:$N$9781,"D")-'Rosa e Controlli'!$I$34,"0")</f>
        <v>0</v>
      </c>
      <c r="Q198" s="69" t="str">
        <f>IF($N198="C",COUNTIF($N$9:$N$9781,"C")-'Rosa e Controlli'!$I$35,"0")</f>
        <v>0</v>
      </c>
      <c r="R198" s="69" t="str">
        <f>IF($N198="A",COUNTIF($N$9:$N$9781,"A")-'Rosa e Controlli'!$I$36,"0")</f>
        <v>0</v>
      </c>
      <c r="S198" s="69">
        <f t="shared" si="18"/>
        <v>0</v>
      </c>
      <c r="T198" s="69" t="str">
        <f t="shared" si="19"/>
        <v/>
      </c>
      <c r="U198" s="69"/>
      <c r="V198" s="69"/>
      <c r="W198" s="69"/>
    </row>
    <row r="199" spans="1:23" x14ac:dyDescent="0.25">
      <c r="A199" s="61" t="str">
        <f t="shared" si="14"/>
        <v/>
      </c>
      <c r="B199" s="77"/>
      <c r="C199" s="81" t="s">
        <v>63</v>
      </c>
      <c r="D199" s="81">
        <v>292</v>
      </c>
      <c r="E199" s="81" t="s">
        <v>392</v>
      </c>
      <c r="F199" s="81" t="s">
        <v>265</v>
      </c>
      <c r="G199" s="81">
        <v>1</v>
      </c>
      <c r="H199" s="61" t="str">
        <f t="shared" si="15"/>
        <v/>
      </c>
      <c r="I199" s="62" t="str">
        <f t="shared" si="20"/>
        <v/>
      </c>
      <c r="J199" s="62" t="str">
        <f>IF(B199&lt;&gt;"",COUNTIF(B$9:$B9973,B199),"")</f>
        <v/>
      </c>
      <c r="K199" s="62"/>
      <c r="L199" s="62" t="str">
        <f>IF(B199&lt;&gt;"",COUNTIF(M$9:$M9973,F199),"")</f>
        <v/>
      </c>
      <c r="M199" s="62" t="str">
        <f t="shared" si="16"/>
        <v/>
      </c>
      <c r="N199" s="69" t="str">
        <f t="shared" si="17"/>
        <v/>
      </c>
      <c r="O199" s="69" t="str">
        <f>IF($N199="P",COUNTIF($N$9:$N$9781,"P")-'Rosa e Controlli'!$I$33,"0")</f>
        <v>0</v>
      </c>
      <c r="P199" s="69" t="str">
        <f>IF($N199="D",COUNTIF($N$9:$N$9781,"D")-'Rosa e Controlli'!$I$34,"0")</f>
        <v>0</v>
      </c>
      <c r="Q199" s="69" t="str">
        <f>IF($N199="C",COUNTIF($N$9:$N$9781,"C")-'Rosa e Controlli'!$I$35,"0")</f>
        <v>0</v>
      </c>
      <c r="R199" s="69" t="str">
        <f>IF($N199="A",COUNTIF($N$9:$N$9781,"A")-'Rosa e Controlli'!$I$36,"0")</f>
        <v>0</v>
      </c>
      <c r="S199" s="69">
        <f t="shared" si="18"/>
        <v>0</v>
      </c>
      <c r="T199" s="69" t="str">
        <f t="shared" si="19"/>
        <v/>
      </c>
      <c r="U199" s="69"/>
      <c r="V199" s="69"/>
      <c r="W199" s="69"/>
    </row>
    <row r="200" spans="1:23" x14ac:dyDescent="0.25">
      <c r="A200" s="61" t="str">
        <f t="shared" si="14"/>
        <v/>
      </c>
      <c r="B200" s="77"/>
      <c r="C200" s="81" t="s">
        <v>63</v>
      </c>
      <c r="D200" s="81">
        <v>293</v>
      </c>
      <c r="E200" s="81" t="s">
        <v>393</v>
      </c>
      <c r="F200" s="81" t="s">
        <v>246</v>
      </c>
      <c r="G200" s="81">
        <v>3</v>
      </c>
      <c r="H200" s="61" t="str">
        <f t="shared" si="15"/>
        <v/>
      </c>
      <c r="I200" s="62" t="str">
        <f t="shared" si="20"/>
        <v/>
      </c>
      <c r="J200" s="62" t="str">
        <f>IF(B200&lt;&gt;"",COUNTIF(B$9:$B9974,B200),"")</f>
        <v/>
      </c>
      <c r="K200" s="62"/>
      <c r="L200" s="62" t="str">
        <f>IF(B200&lt;&gt;"",COUNTIF(M$9:$M9974,F200),"")</f>
        <v/>
      </c>
      <c r="M200" s="62" t="str">
        <f t="shared" si="16"/>
        <v/>
      </c>
      <c r="N200" s="69" t="str">
        <f t="shared" si="17"/>
        <v/>
      </c>
      <c r="O200" s="69" t="str">
        <f>IF($N200="P",COUNTIF($N$9:$N$9781,"P")-'Rosa e Controlli'!$I$33,"0")</f>
        <v>0</v>
      </c>
      <c r="P200" s="69" t="str">
        <f>IF($N200="D",COUNTIF($N$9:$N$9781,"D")-'Rosa e Controlli'!$I$34,"0")</f>
        <v>0</v>
      </c>
      <c r="Q200" s="69" t="str">
        <f>IF($N200="C",COUNTIF($N$9:$N$9781,"C")-'Rosa e Controlli'!$I$35,"0")</f>
        <v>0</v>
      </c>
      <c r="R200" s="69" t="str">
        <f>IF($N200="A",COUNTIF($N$9:$N$9781,"A")-'Rosa e Controlli'!$I$36,"0")</f>
        <v>0</v>
      </c>
      <c r="S200" s="69">
        <f t="shared" si="18"/>
        <v>0</v>
      </c>
      <c r="T200" s="69" t="str">
        <f t="shared" si="19"/>
        <v/>
      </c>
      <c r="U200" s="69"/>
      <c r="V200" s="69"/>
      <c r="W200" s="69"/>
    </row>
    <row r="201" spans="1:23" x14ac:dyDescent="0.25">
      <c r="A201" s="61" t="str">
        <f t="shared" ref="A201:A264" si="21">H201</f>
        <v/>
      </c>
      <c r="B201" s="77"/>
      <c r="C201" s="81" t="s">
        <v>63</v>
      </c>
      <c r="D201" s="81">
        <v>294</v>
      </c>
      <c r="E201" s="81" t="s">
        <v>394</v>
      </c>
      <c r="F201" s="81" t="s">
        <v>246</v>
      </c>
      <c r="G201" s="81">
        <v>2</v>
      </c>
      <c r="H201" s="61" t="str">
        <f t="shared" ref="H201:H264" si="22">IF(B201&lt;&gt;"",IF(I201="","Ok","errore"),"")</f>
        <v/>
      </c>
      <c r="I201" s="62" t="str">
        <f t="shared" si="20"/>
        <v/>
      </c>
      <c r="J201" s="62" t="str">
        <f>IF(B201&lt;&gt;"",COUNTIF(B$9:$B9975,B201),"")</f>
        <v/>
      </c>
      <c r="K201" s="62"/>
      <c r="L201" s="62" t="str">
        <f>IF(B201&lt;&gt;"",COUNTIF(M$9:$M9975,F201),"")</f>
        <v/>
      </c>
      <c r="M201" s="62" t="str">
        <f t="shared" ref="M201:M264" si="23">IF(B201&lt;&gt;"",F201,"")</f>
        <v/>
      </c>
      <c r="N201" s="69" t="str">
        <f t="shared" ref="N201:N264" si="24">IF(B201&lt;&gt;"",C201,"")</f>
        <v/>
      </c>
      <c r="O201" s="69" t="str">
        <f>IF($N201="P",COUNTIF($N$9:$N$9781,"P")-'Rosa e Controlli'!$I$33,"0")</f>
        <v>0</v>
      </c>
      <c r="P201" s="69" t="str">
        <f>IF($N201="D",COUNTIF($N$9:$N$9781,"D")-'Rosa e Controlli'!$I$34,"0")</f>
        <v>0</v>
      </c>
      <c r="Q201" s="69" t="str">
        <f>IF($N201="C",COUNTIF($N$9:$N$9781,"C")-'Rosa e Controlli'!$I$35,"0")</f>
        <v>0</v>
      </c>
      <c r="R201" s="69" t="str">
        <f>IF($N201="A",COUNTIF($N$9:$N$9781,"A")-'Rosa e Controlli'!$I$36,"0")</f>
        <v>0</v>
      </c>
      <c r="S201" s="69">
        <f t="shared" ref="S201:S264" si="25">SUM(O201:R201)</f>
        <v>0</v>
      </c>
      <c r="T201" s="69" t="str">
        <f t="shared" ref="T201:T264" si="26">IF(AND(B201&lt;&gt;"",OR(B201&lt;1,B201&gt;23)),"NO","")</f>
        <v/>
      </c>
      <c r="U201" s="69"/>
      <c r="V201" s="69"/>
      <c r="W201" s="69"/>
    </row>
    <row r="202" spans="1:23" x14ac:dyDescent="0.25">
      <c r="A202" s="61" t="str">
        <f t="shared" si="21"/>
        <v/>
      </c>
      <c r="B202" s="77"/>
      <c r="C202" s="81" t="s">
        <v>63</v>
      </c>
      <c r="D202" s="81">
        <v>295</v>
      </c>
      <c r="E202" s="81" t="s">
        <v>141</v>
      </c>
      <c r="F202" s="81" t="s">
        <v>54</v>
      </c>
      <c r="G202" s="81">
        <v>16</v>
      </c>
      <c r="H202" s="61" t="str">
        <f t="shared" si="22"/>
        <v/>
      </c>
      <c r="I202" s="62" t="str">
        <f t="shared" ref="I202:I265" si="27">IF(B202&lt;&gt;"",IF(L202&gt;3,"Troppi giocatori ("&amp;L202&amp;") della nazionale '"&amp;F202&amp;"'",IF(AND(J202&gt;1,J202&lt;&gt;""),"Numero di maglia assegnato "&amp;J202&amp;" volte",IF(AND(N202="P",S202&gt;0),"Troppi Portieri in squadra",IF(AND(N202="D",S202&gt;0),"Troppi Difensori in squadra",IF(AND(N202="C",S202&gt;0),"Troppi Centrocampisti in squadra",IF(AND(N202="A",S202&gt;0),"Troppi Attaccanti in squadra",IF(T202="NO","Numero di maglia errato",""))))))),"")</f>
        <v/>
      </c>
      <c r="J202" s="62" t="str">
        <f>IF(B202&lt;&gt;"",COUNTIF(B$9:$B9976,B202),"")</f>
        <v/>
      </c>
      <c r="K202" s="62"/>
      <c r="L202" s="62" t="str">
        <f>IF(B202&lt;&gt;"",COUNTIF(M$9:$M9976,F202),"")</f>
        <v/>
      </c>
      <c r="M202" s="62" t="str">
        <f t="shared" si="23"/>
        <v/>
      </c>
      <c r="N202" s="69" t="str">
        <f t="shared" si="24"/>
        <v/>
      </c>
      <c r="O202" s="69" t="str">
        <f>IF($N202="P",COUNTIF($N$9:$N$9781,"P")-'Rosa e Controlli'!$I$33,"0")</f>
        <v>0</v>
      </c>
      <c r="P202" s="69" t="str">
        <f>IF($N202="D",COUNTIF($N$9:$N$9781,"D")-'Rosa e Controlli'!$I$34,"0")</f>
        <v>0</v>
      </c>
      <c r="Q202" s="69" t="str">
        <f>IF($N202="C",COUNTIF($N$9:$N$9781,"C")-'Rosa e Controlli'!$I$35,"0")</f>
        <v>0</v>
      </c>
      <c r="R202" s="69" t="str">
        <f>IF($N202="A",COUNTIF($N$9:$N$9781,"A")-'Rosa e Controlli'!$I$36,"0")</f>
        <v>0</v>
      </c>
      <c r="S202" s="69">
        <f t="shared" si="25"/>
        <v>0</v>
      </c>
      <c r="T202" s="69" t="str">
        <f t="shared" si="26"/>
        <v/>
      </c>
      <c r="U202" s="69"/>
      <c r="V202" s="69"/>
      <c r="W202" s="69"/>
    </row>
    <row r="203" spans="1:23" x14ac:dyDescent="0.25">
      <c r="A203" s="61" t="str">
        <f t="shared" si="21"/>
        <v/>
      </c>
      <c r="B203" s="77"/>
      <c r="C203" s="81" t="s">
        <v>63</v>
      </c>
      <c r="D203" s="81">
        <v>296</v>
      </c>
      <c r="E203" s="81" t="s">
        <v>395</v>
      </c>
      <c r="F203" s="81" t="s">
        <v>57</v>
      </c>
      <c r="G203" s="81">
        <v>7</v>
      </c>
      <c r="H203" s="61" t="str">
        <f t="shared" si="22"/>
        <v/>
      </c>
      <c r="I203" s="62" t="str">
        <f t="shared" si="27"/>
        <v/>
      </c>
      <c r="J203" s="62" t="str">
        <f>IF(B203&lt;&gt;"",COUNTIF(B$9:$B9977,B203),"")</f>
        <v/>
      </c>
      <c r="K203" s="62"/>
      <c r="L203" s="62" t="str">
        <f>IF(B203&lt;&gt;"",COUNTIF(M$9:$M9977,F203),"")</f>
        <v/>
      </c>
      <c r="M203" s="62" t="str">
        <f t="shared" si="23"/>
        <v/>
      </c>
      <c r="N203" s="69" t="str">
        <f t="shared" si="24"/>
        <v/>
      </c>
      <c r="O203" s="69" t="str">
        <f>IF($N203="P",COUNTIF($N$9:$N$9781,"P")-'Rosa e Controlli'!$I$33,"0")</f>
        <v>0</v>
      </c>
      <c r="P203" s="69" t="str">
        <f>IF($N203="D",COUNTIF($N$9:$N$9781,"D")-'Rosa e Controlli'!$I$34,"0")</f>
        <v>0</v>
      </c>
      <c r="Q203" s="69" t="str">
        <f>IF($N203="C",COUNTIF($N$9:$N$9781,"C")-'Rosa e Controlli'!$I$35,"0")</f>
        <v>0</v>
      </c>
      <c r="R203" s="69" t="str">
        <f>IF($N203="A",COUNTIF($N$9:$N$9781,"A")-'Rosa e Controlli'!$I$36,"0")</f>
        <v>0</v>
      </c>
      <c r="S203" s="69">
        <f t="shared" si="25"/>
        <v>0</v>
      </c>
      <c r="T203" s="69" t="str">
        <f t="shared" si="26"/>
        <v/>
      </c>
      <c r="U203" s="69"/>
      <c r="V203" s="69"/>
      <c r="W203" s="69"/>
    </row>
    <row r="204" spans="1:23" x14ac:dyDescent="0.25">
      <c r="A204" s="61" t="str">
        <f t="shared" si="21"/>
        <v/>
      </c>
      <c r="B204" s="77"/>
      <c r="C204" s="81" t="s">
        <v>63</v>
      </c>
      <c r="D204" s="81">
        <v>297</v>
      </c>
      <c r="E204" s="81" t="s">
        <v>396</v>
      </c>
      <c r="F204" s="81" t="s">
        <v>290</v>
      </c>
      <c r="G204" s="81">
        <v>10</v>
      </c>
      <c r="H204" s="61" t="str">
        <f t="shared" si="22"/>
        <v/>
      </c>
      <c r="I204" s="62" t="str">
        <f t="shared" si="27"/>
        <v/>
      </c>
      <c r="J204" s="62" t="str">
        <f>IF(B204&lt;&gt;"",COUNTIF(B$9:$B9978,B204),"")</f>
        <v/>
      </c>
      <c r="K204" s="62"/>
      <c r="L204" s="62" t="str">
        <f>IF(B204&lt;&gt;"",COUNTIF(M$9:$M9978,F204),"")</f>
        <v/>
      </c>
      <c r="M204" s="62" t="str">
        <f t="shared" si="23"/>
        <v/>
      </c>
      <c r="N204" s="69" t="str">
        <f t="shared" si="24"/>
        <v/>
      </c>
      <c r="O204" s="69" t="str">
        <f>IF($N204="P",COUNTIF($N$9:$N$9781,"P")-'Rosa e Controlli'!$I$33,"0")</f>
        <v>0</v>
      </c>
      <c r="P204" s="69" t="str">
        <f>IF($N204="D",COUNTIF($N$9:$N$9781,"D")-'Rosa e Controlli'!$I$34,"0")</f>
        <v>0</v>
      </c>
      <c r="Q204" s="69" t="str">
        <f>IF($N204="C",COUNTIF($N$9:$N$9781,"C")-'Rosa e Controlli'!$I$35,"0")</f>
        <v>0</v>
      </c>
      <c r="R204" s="69" t="str">
        <f>IF($N204="A",COUNTIF($N$9:$N$9781,"A")-'Rosa e Controlli'!$I$36,"0")</f>
        <v>0</v>
      </c>
      <c r="S204" s="69">
        <f t="shared" si="25"/>
        <v>0</v>
      </c>
      <c r="T204" s="69" t="str">
        <f t="shared" si="26"/>
        <v/>
      </c>
      <c r="U204" s="69"/>
      <c r="V204" s="69"/>
      <c r="W204" s="69"/>
    </row>
    <row r="205" spans="1:23" x14ac:dyDescent="0.25">
      <c r="A205" s="61" t="str">
        <f t="shared" si="21"/>
        <v/>
      </c>
      <c r="B205" s="77"/>
      <c r="C205" s="81" t="s">
        <v>63</v>
      </c>
      <c r="D205" s="81">
        <v>298</v>
      </c>
      <c r="E205" s="81" t="s">
        <v>397</v>
      </c>
      <c r="F205" s="81" t="s">
        <v>252</v>
      </c>
      <c r="G205" s="81">
        <v>14</v>
      </c>
      <c r="H205" s="61" t="str">
        <f t="shared" si="22"/>
        <v/>
      </c>
      <c r="I205" s="62" t="str">
        <f t="shared" si="27"/>
        <v/>
      </c>
      <c r="J205" s="62" t="str">
        <f>IF(B205&lt;&gt;"",COUNTIF(B$9:$B9979,B205),"")</f>
        <v/>
      </c>
      <c r="K205" s="62"/>
      <c r="L205" s="62" t="str">
        <f>IF(B205&lt;&gt;"",COUNTIF(M$9:$M9979,F205),"")</f>
        <v/>
      </c>
      <c r="M205" s="62" t="str">
        <f t="shared" si="23"/>
        <v/>
      </c>
      <c r="N205" s="69" t="str">
        <f t="shared" si="24"/>
        <v/>
      </c>
      <c r="O205" s="69" t="str">
        <f>IF($N205="P",COUNTIF($N$9:$N$9781,"P")-'Rosa e Controlli'!$I$33,"0")</f>
        <v>0</v>
      </c>
      <c r="P205" s="69" t="str">
        <f>IF($N205="D",COUNTIF($N$9:$N$9781,"D")-'Rosa e Controlli'!$I$34,"0")</f>
        <v>0</v>
      </c>
      <c r="Q205" s="69" t="str">
        <f>IF($N205="C",COUNTIF($N$9:$N$9781,"C")-'Rosa e Controlli'!$I$35,"0")</f>
        <v>0</v>
      </c>
      <c r="R205" s="69" t="str">
        <f>IF($N205="A",COUNTIF($N$9:$N$9781,"A")-'Rosa e Controlli'!$I$36,"0")</f>
        <v>0</v>
      </c>
      <c r="S205" s="69">
        <f t="shared" si="25"/>
        <v>0</v>
      </c>
      <c r="T205" s="69" t="str">
        <f t="shared" si="26"/>
        <v/>
      </c>
      <c r="U205" s="69"/>
      <c r="V205" s="69"/>
      <c r="W205" s="69"/>
    </row>
    <row r="206" spans="1:23" x14ac:dyDescent="0.25">
      <c r="A206" s="61" t="str">
        <f t="shared" si="21"/>
        <v/>
      </c>
      <c r="B206" s="77"/>
      <c r="C206" s="81" t="s">
        <v>63</v>
      </c>
      <c r="D206" s="81">
        <v>299</v>
      </c>
      <c r="E206" s="81" t="s">
        <v>398</v>
      </c>
      <c r="F206" s="81" t="s">
        <v>56</v>
      </c>
      <c r="G206" s="81">
        <v>17</v>
      </c>
      <c r="H206" s="61" t="str">
        <f t="shared" si="22"/>
        <v/>
      </c>
      <c r="I206" s="62" t="str">
        <f t="shared" si="27"/>
        <v/>
      </c>
      <c r="J206" s="62" t="str">
        <f>IF(B206&lt;&gt;"",COUNTIF(B$9:$B9980,B206),"")</f>
        <v/>
      </c>
      <c r="K206" s="62"/>
      <c r="L206" s="62" t="str">
        <f>IF(B206&lt;&gt;"",COUNTIF(M$9:$M9980,F206),"")</f>
        <v/>
      </c>
      <c r="M206" s="62" t="str">
        <f t="shared" si="23"/>
        <v/>
      </c>
      <c r="N206" s="69" t="str">
        <f t="shared" si="24"/>
        <v/>
      </c>
      <c r="O206" s="69" t="str">
        <f>IF($N206="P",COUNTIF($N$9:$N$9781,"P")-'Rosa e Controlli'!$I$33,"0")</f>
        <v>0</v>
      </c>
      <c r="P206" s="69" t="str">
        <f>IF($N206="D",COUNTIF($N$9:$N$9781,"D")-'Rosa e Controlli'!$I$34,"0")</f>
        <v>0</v>
      </c>
      <c r="Q206" s="69" t="str">
        <f>IF($N206="C",COUNTIF($N$9:$N$9781,"C")-'Rosa e Controlli'!$I$35,"0")</f>
        <v>0</v>
      </c>
      <c r="R206" s="69" t="str">
        <f>IF($N206="A",COUNTIF($N$9:$N$9781,"A")-'Rosa e Controlli'!$I$36,"0")</f>
        <v>0</v>
      </c>
      <c r="S206" s="69">
        <f t="shared" si="25"/>
        <v>0</v>
      </c>
      <c r="T206" s="69" t="str">
        <f t="shared" si="26"/>
        <v/>
      </c>
      <c r="U206" s="69"/>
      <c r="V206" s="69"/>
      <c r="W206" s="69"/>
    </row>
    <row r="207" spans="1:23" x14ac:dyDescent="0.25">
      <c r="A207" s="61" t="str">
        <f t="shared" si="21"/>
        <v/>
      </c>
      <c r="B207" s="77"/>
      <c r="C207" s="81" t="s">
        <v>63</v>
      </c>
      <c r="D207" s="81">
        <v>300</v>
      </c>
      <c r="E207" s="81" t="s">
        <v>399</v>
      </c>
      <c r="F207" s="81" t="s">
        <v>250</v>
      </c>
      <c r="G207" s="81">
        <v>14</v>
      </c>
      <c r="H207" s="61" t="str">
        <f t="shared" si="22"/>
        <v/>
      </c>
      <c r="I207" s="62" t="str">
        <f t="shared" si="27"/>
        <v/>
      </c>
      <c r="J207" s="62" t="str">
        <f>IF(B207&lt;&gt;"",COUNTIF(B$9:$B9981,B207),"")</f>
        <v/>
      </c>
      <c r="K207" s="62"/>
      <c r="L207" s="62" t="str">
        <f>IF(B207&lt;&gt;"",COUNTIF(M$9:$M9981,F207),"")</f>
        <v/>
      </c>
      <c r="M207" s="62" t="str">
        <f t="shared" si="23"/>
        <v/>
      </c>
      <c r="N207" s="69" t="str">
        <f t="shared" si="24"/>
        <v/>
      </c>
      <c r="O207" s="69" t="str">
        <f>IF($N207="P",COUNTIF($N$9:$N$9781,"P")-'Rosa e Controlli'!$I$33,"0")</f>
        <v>0</v>
      </c>
      <c r="P207" s="69" t="str">
        <f>IF($N207="D",COUNTIF($N$9:$N$9781,"D")-'Rosa e Controlli'!$I$34,"0")</f>
        <v>0</v>
      </c>
      <c r="Q207" s="69" t="str">
        <f>IF($N207="C",COUNTIF($N$9:$N$9781,"C")-'Rosa e Controlli'!$I$35,"0")</f>
        <v>0</v>
      </c>
      <c r="R207" s="69" t="str">
        <f>IF($N207="A",COUNTIF($N$9:$N$9781,"A")-'Rosa e Controlli'!$I$36,"0")</f>
        <v>0</v>
      </c>
      <c r="S207" s="69">
        <f t="shared" si="25"/>
        <v>0</v>
      </c>
      <c r="T207" s="69" t="str">
        <f t="shared" si="26"/>
        <v/>
      </c>
      <c r="U207" s="69"/>
      <c r="V207" s="69"/>
      <c r="W207" s="69"/>
    </row>
    <row r="208" spans="1:23" x14ac:dyDescent="0.25">
      <c r="A208" s="61" t="str">
        <f t="shared" si="21"/>
        <v/>
      </c>
      <c r="B208" s="77"/>
      <c r="C208" s="81" t="s">
        <v>63</v>
      </c>
      <c r="D208" s="81">
        <v>301</v>
      </c>
      <c r="E208" s="81" t="s">
        <v>400</v>
      </c>
      <c r="F208" s="81" t="s">
        <v>71</v>
      </c>
      <c r="G208" s="81">
        <v>2</v>
      </c>
      <c r="H208" s="61" t="str">
        <f t="shared" si="22"/>
        <v/>
      </c>
      <c r="I208" s="62" t="str">
        <f t="shared" si="27"/>
        <v/>
      </c>
      <c r="J208" s="62" t="str">
        <f>IF(B208&lt;&gt;"",COUNTIF(B$9:$B9982,B208),"")</f>
        <v/>
      </c>
      <c r="K208" s="62"/>
      <c r="L208" s="62" t="str">
        <f>IF(B208&lt;&gt;"",COUNTIF(M$9:$M9982,F208),"")</f>
        <v/>
      </c>
      <c r="M208" s="62" t="str">
        <f t="shared" si="23"/>
        <v/>
      </c>
      <c r="N208" s="69" t="str">
        <f t="shared" si="24"/>
        <v/>
      </c>
      <c r="O208" s="69" t="str">
        <f>IF($N208="P",COUNTIF($N$9:$N$9781,"P")-'Rosa e Controlli'!$I$33,"0")</f>
        <v>0</v>
      </c>
      <c r="P208" s="69" t="str">
        <f>IF($N208="D",COUNTIF($N$9:$N$9781,"D")-'Rosa e Controlli'!$I$34,"0")</f>
        <v>0</v>
      </c>
      <c r="Q208" s="69" t="str">
        <f>IF($N208="C",COUNTIF($N$9:$N$9781,"C")-'Rosa e Controlli'!$I$35,"0")</f>
        <v>0</v>
      </c>
      <c r="R208" s="69" t="str">
        <f>IF($N208="A",COUNTIF($N$9:$N$9781,"A")-'Rosa e Controlli'!$I$36,"0")</f>
        <v>0</v>
      </c>
      <c r="S208" s="69">
        <f t="shared" si="25"/>
        <v>0</v>
      </c>
      <c r="T208" s="69" t="str">
        <f t="shared" si="26"/>
        <v/>
      </c>
      <c r="U208" s="69"/>
      <c r="V208" s="69"/>
      <c r="W208" s="69"/>
    </row>
    <row r="209" spans="1:23" x14ac:dyDescent="0.25">
      <c r="A209" s="61" t="str">
        <f t="shared" si="21"/>
        <v/>
      </c>
      <c r="B209" s="77"/>
      <c r="C209" s="81" t="s">
        <v>63</v>
      </c>
      <c r="D209" s="81">
        <v>302</v>
      </c>
      <c r="E209" s="81" t="s">
        <v>401</v>
      </c>
      <c r="F209" s="81" t="s">
        <v>59</v>
      </c>
      <c r="G209" s="81">
        <v>5</v>
      </c>
      <c r="H209" s="61" t="str">
        <f t="shared" si="22"/>
        <v/>
      </c>
      <c r="I209" s="62" t="str">
        <f t="shared" si="27"/>
        <v/>
      </c>
      <c r="J209" s="62" t="str">
        <f>IF(B209&lt;&gt;"",COUNTIF(B$9:$B9983,B209),"")</f>
        <v/>
      </c>
      <c r="K209" s="62"/>
      <c r="L209" s="62" t="str">
        <f>IF(B209&lt;&gt;"",COUNTIF(M$9:$M9983,F209),"")</f>
        <v/>
      </c>
      <c r="M209" s="62" t="str">
        <f t="shared" si="23"/>
        <v/>
      </c>
      <c r="N209" s="69" t="str">
        <f t="shared" si="24"/>
        <v/>
      </c>
      <c r="O209" s="69" t="str">
        <f>IF($N209="P",COUNTIF($N$9:$N$9781,"P")-'Rosa e Controlli'!$I$33,"0")</f>
        <v>0</v>
      </c>
      <c r="P209" s="69" t="str">
        <f>IF($N209="D",COUNTIF($N$9:$N$9781,"D")-'Rosa e Controlli'!$I$34,"0")</f>
        <v>0</v>
      </c>
      <c r="Q209" s="69" t="str">
        <f>IF($N209="C",COUNTIF($N$9:$N$9781,"C")-'Rosa e Controlli'!$I$35,"0")</f>
        <v>0</v>
      </c>
      <c r="R209" s="69" t="str">
        <f>IF($N209="A",COUNTIF($N$9:$N$9781,"A")-'Rosa e Controlli'!$I$36,"0")</f>
        <v>0</v>
      </c>
      <c r="S209" s="69">
        <f t="shared" si="25"/>
        <v>0</v>
      </c>
      <c r="T209" s="69" t="str">
        <f t="shared" si="26"/>
        <v/>
      </c>
      <c r="U209" s="69"/>
      <c r="V209" s="69"/>
      <c r="W209" s="69"/>
    </row>
    <row r="210" spans="1:23" x14ac:dyDescent="0.25">
      <c r="A210" s="61" t="str">
        <f t="shared" si="21"/>
        <v/>
      </c>
      <c r="B210" s="77"/>
      <c r="C210" s="81" t="s">
        <v>63</v>
      </c>
      <c r="D210" s="81">
        <v>303</v>
      </c>
      <c r="E210" s="81" t="s">
        <v>402</v>
      </c>
      <c r="F210" s="81" t="s">
        <v>59</v>
      </c>
      <c r="G210" s="81">
        <v>4</v>
      </c>
      <c r="H210" s="61" t="str">
        <f t="shared" si="22"/>
        <v/>
      </c>
      <c r="I210" s="62" t="str">
        <f t="shared" si="27"/>
        <v/>
      </c>
      <c r="J210" s="62" t="str">
        <f>IF(B210&lt;&gt;"",COUNTIF(B$9:$B9984,B210),"")</f>
        <v/>
      </c>
      <c r="K210" s="62"/>
      <c r="L210" s="62" t="str">
        <f>IF(B210&lt;&gt;"",COUNTIF(M$9:$M9984,F210),"")</f>
        <v/>
      </c>
      <c r="M210" s="62" t="str">
        <f t="shared" si="23"/>
        <v/>
      </c>
      <c r="N210" s="69" t="str">
        <f t="shared" si="24"/>
        <v/>
      </c>
      <c r="O210" s="69" t="str">
        <f>IF($N210="P",COUNTIF($N$9:$N$9781,"P")-'Rosa e Controlli'!$I$33,"0")</f>
        <v>0</v>
      </c>
      <c r="P210" s="69" t="str">
        <f>IF($N210="D",COUNTIF($N$9:$N$9781,"D")-'Rosa e Controlli'!$I$34,"0")</f>
        <v>0</v>
      </c>
      <c r="Q210" s="69" t="str">
        <f>IF($N210="C",COUNTIF($N$9:$N$9781,"C")-'Rosa e Controlli'!$I$35,"0")</f>
        <v>0</v>
      </c>
      <c r="R210" s="69" t="str">
        <f>IF($N210="A",COUNTIF($N$9:$N$9781,"A")-'Rosa e Controlli'!$I$36,"0")</f>
        <v>0</v>
      </c>
      <c r="S210" s="69">
        <f t="shared" si="25"/>
        <v>0</v>
      </c>
      <c r="T210" s="69" t="str">
        <f t="shared" si="26"/>
        <v/>
      </c>
      <c r="U210" s="69"/>
      <c r="V210" s="69"/>
      <c r="W210" s="69"/>
    </row>
    <row r="211" spans="1:23" x14ac:dyDescent="0.25">
      <c r="A211" s="61" t="str">
        <f t="shared" si="21"/>
        <v/>
      </c>
      <c r="B211" s="77"/>
      <c r="C211" s="81" t="s">
        <v>63</v>
      </c>
      <c r="D211" s="81">
        <v>304</v>
      </c>
      <c r="E211" s="81" t="s">
        <v>403</v>
      </c>
      <c r="F211" s="81" t="s">
        <v>246</v>
      </c>
      <c r="G211" s="81">
        <v>1</v>
      </c>
      <c r="H211" s="61" t="str">
        <f t="shared" si="22"/>
        <v/>
      </c>
      <c r="I211" s="62" t="str">
        <f t="shared" si="27"/>
        <v/>
      </c>
      <c r="J211" s="62" t="str">
        <f>IF(B211&lt;&gt;"",COUNTIF(B$9:$B9985,B211),"")</f>
        <v/>
      </c>
      <c r="K211" s="62"/>
      <c r="L211" s="62" t="str">
        <f>IF(B211&lt;&gt;"",COUNTIF(M$9:$M9985,F211),"")</f>
        <v/>
      </c>
      <c r="M211" s="62" t="str">
        <f t="shared" si="23"/>
        <v/>
      </c>
      <c r="N211" s="69" t="str">
        <f t="shared" si="24"/>
        <v/>
      </c>
      <c r="O211" s="69" t="str">
        <f>IF($N211="P",COUNTIF($N$9:$N$9781,"P")-'Rosa e Controlli'!$I$33,"0")</f>
        <v>0</v>
      </c>
      <c r="P211" s="69" t="str">
        <f>IF($N211="D",COUNTIF($N$9:$N$9781,"D")-'Rosa e Controlli'!$I$34,"0")</f>
        <v>0</v>
      </c>
      <c r="Q211" s="69" t="str">
        <f>IF($N211="C",COUNTIF($N$9:$N$9781,"C")-'Rosa e Controlli'!$I$35,"0")</f>
        <v>0</v>
      </c>
      <c r="R211" s="69" t="str">
        <f>IF($N211="A",COUNTIF($N$9:$N$9781,"A")-'Rosa e Controlli'!$I$36,"0")</f>
        <v>0</v>
      </c>
      <c r="S211" s="69">
        <f t="shared" si="25"/>
        <v>0</v>
      </c>
      <c r="T211" s="69" t="str">
        <f t="shared" si="26"/>
        <v/>
      </c>
      <c r="U211" s="69"/>
      <c r="V211" s="69"/>
      <c r="W211" s="69"/>
    </row>
    <row r="212" spans="1:23" x14ac:dyDescent="0.25">
      <c r="A212" s="61" t="str">
        <f t="shared" si="21"/>
        <v/>
      </c>
      <c r="B212" s="77"/>
      <c r="C212" s="81" t="s">
        <v>63</v>
      </c>
      <c r="D212" s="81">
        <v>305</v>
      </c>
      <c r="E212" s="81" t="s">
        <v>404</v>
      </c>
      <c r="F212" s="81" t="s">
        <v>248</v>
      </c>
      <c r="G212" s="81">
        <v>11</v>
      </c>
      <c r="H212" s="61" t="str">
        <f t="shared" si="22"/>
        <v/>
      </c>
      <c r="I212" s="62" t="str">
        <f t="shared" si="27"/>
        <v/>
      </c>
      <c r="J212" s="62" t="str">
        <f>IF(B212&lt;&gt;"",COUNTIF(B$9:$B9986,B212),"")</f>
        <v/>
      </c>
      <c r="K212" s="62"/>
      <c r="L212" s="62" t="str">
        <f>IF(B212&lt;&gt;"",COUNTIF(M$9:$M9986,F212),"")</f>
        <v/>
      </c>
      <c r="M212" s="62" t="str">
        <f t="shared" si="23"/>
        <v/>
      </c>
      <c r="N212" s="69" t="str">
        <f t="shared" si="24"/>
        <v/>
      </c>
      <c r="O212" s="69" t="str">
        <f>IF($N212="P",COUNTIF($N$9:$N$9781,"P")-'Rosa e Controlli'!$I$33,"0")</f>
        <v>0</v>
      </c>
      <c r="P212" s="69" t="str">
        <f>IF($N212="D",COUNTIF($N$9:$N$9781,"D")-'Rosa e Controlli'!$I$34,"0")</f>
        <v>0</v>
      </c>
      <c r="Q212" s="69" t="str">
        <f>IF($N212="C",COUNTIF($N$9:$N$9781,"C")-'Rosa e Controlli'!$I$35,"0")</f>
        <v>0</v>
      </c>
      <c r="R212" s="69" t="str">
        <f>IF($N212="A",COUNTIF($N$9:$N$9781,"A")-'Rosa e Controlli'!$I$36,"0")</f>
        <v>0</v>
      </c>
      <c r="S212" s="69">
        <f t="shared" si="25"/>
        <v>0</v>
      </c>
      <c r="T212" s="69" t="str">
        <f t="shared" si="26"/>
        <v/>
      </c>
      <c r="U212" s="69"/>
      <c r="V212" s="69"/>
      <c r="W212" s="69"/>
    </row>
    <row r="213" spans="1:23" x14ac:dyDescent="0.25">
      <c r="A213" s="61" t="str">
        <f t="shared" si="21"/>
        <v/>
      </c>
      <c r="B213" s="77"/>
      <c r="C213" s="81" t="s">
        <v>63</v>
      </c>
      <c r="D213" s="81">
        <v>306</v>
      </c>
      <c r="E213" s="81" t="s">
        <v>109</v>
      </c>
      <c r="F213" s="81" t="s">
        <v>61</v>
      </c>
      <c r="G213" s="81">
        <v>10</v>
      </c>
      <c r="H213" s="61" t="str">
        <f t="shared" si="22"/>
        <v/>
      </c>
      <c r="I213" s="62" t="str">
        <f t="shared" si="27"/>
        <v/>
      </c>
      <c r="J213" s="62" t="str">
        <f>IF(B213&lt;&gt;"",COUNTIF(B$9:$B9987,B213),"")</f>
        <v/>
      </c>
      <c r="K213" s="62"/>
      <c r="L213" s="62" t="str">
        <f>IF(B213&lt;&gt;"",COUNTIF(M$9:$M9987,F213),"")</f>
        <v/>
      </c>
      <c r="M213" s="62" t="str">
        <f t="shared" si="23"/>
        <v/>
      </c>
      <c r="N213" s="69" t="str">
        <f t="shared" si="24"/>
        <v/>
      </c>
      <c r="O213" s="69" t="str">
        <f>IF($N213="P",COUNTIF($N$9:$N$9781,"P")-'Rosa e Controlli'!$I$33,"0")</f>
        <v>0</v>
      </c>
      <c r="P213" s="69" t="str">
        <f>IF($N213="D",COUNTIF($N$9:$N$9781,"D")-'Rosa e Controlli'!$I$34,"0")</f>
        <v>0</v>
      </c>
      <c r="Q213" s="69" t="str">
        <f>IF($N213="C",COUNTIF($N$9:$N$9781,"C")-'Rosa e Controlli'!$I$35,"0")</f>
        <v>0</v>
      </c>
      <c r="R213" s="69" t="str">
        <f>IF($N213="A",COUNTIF($N$9:$N$9781,"A")-'Rosa e Controlli'!$I$36,"0")</f>
        <v>0</v>
      </c>
      <c r="S213" s="69">
        <f t="shared" si="25"/>
        <v>0</v>
      </c>
      <c r="T213" s="69" t="str">
        <f t="shared" si="26"/>
        <v/>
      </c>
      <c r="U213" s="69"/>
      <c r="V213" s="69"/>
      <c r="W213" s="69"/>
    </row>
    <row r="214" spans="1:23" x14ac:dyDescent="0.25">
      <c r="A214" s="61" t="str">
        <f t="shared" si="21"/>
        <v/>
      </c>
      <c r="B214" s="77"/>
      <c r="C214" s="81" t="s">
        <v>63</v>
      </c>
      <c r="D214" s="81">
        <v>307</v>
      </c>
      <c r="E214" s="81" t="s">
        <v>405</v>
      </c>
      <c r="F214" s="81" t="s">
        <v>71</v>
      </c>
      <c r="G214" s="81">
        <v>8</v>
      </c>
      <c r="H214" s="61" t="str">
        <f t="shared" si="22"/>
        <v/>
      </c>
      <c r="I214" s="62" t="str">
        <f t="shared" si="27"/>
        <v/>
      </c>
      <c r="J214" s="62" t="str">
        <f>IF(B214&lt;&gt;"",COUNTIF(B$9:$B9988,B214),"")</f>
        <v/>
      </c>
      <c r="K214" s="62"/>
      <c r="L214" s="62" t="str">
        <f>IF(B214&lt;&gt;"",COUNTIF(M$9:$M9988,F214),"")</f>
        <v/>
      </c>
      <c r="M214" s="62" t="str">
        <f t="shared" si="23"/>
        <v/>
      </c>
      <c r="N214" s="69" t="str">
        <f t="shared" si="24"/>
        <v/>
      </c>
      <c r="O214" s="69" t="str">
        <f>IF($N214="P",COUNTIF($N$9:$N$9781,"P")-'Rosa e Controlli'!$I$33,"0")</f>
        <v>0</v>
      </c>
      <c r="P214" s="69" t="str">
        <f>IF($N214="D",COUNTIF($N$9:$N$9781,"D")-'Rosa e Controlli'!$I$34,"0")</f>
        <v>0</v>
      </c>
      <c r="Q214" s="69" t="str">
        <f>IF($N214="C",COUNTIF($N$9:$N$9781,"C")-'Rosa e Controlli'!$I$35,"0")</f>
        <v>0</v>
      </c>
      <c r="R214" s="69" t="str">
        <f>IF($N214="A",COUNTIF($N$9:$N$9781,"A")-'Rosa e Controlli'!$I$36,"0")</f>
        <v>0</v>
      </c>
      <c r="S214" s="69">
        <f t="shared" si="25"/>
        <v>0</v>
      </c>
      <c r="T214" s="69" t="str">
        <f t="shared" si="26"/>
        <v/>
      </c>
      <c r="U214" s="69"/>
      <c r="V214" s="69"/>
      <c r="W214" s="69"/>
    </row>
    <row r="215" spans="1:23" x14ac:dyDescent="0.25">
      <c r="A215" s="61" t="str">
        <f t="shared" si="21"/>
        <v/>
      </c>
      <c r="B215" s="77"/>
      <c r="C215" s="81" t="s">
        <v>63</v>
      </c>
      <c r="D215" s="81">
        <v>308</v>
      </c>
      <c r="E215" s="81" t="s">
        <v>406</v>
      </c>
      <c r="F215" s="81" t="s">
        <v>62</v>
      </c>
      <c r="G215" s="81">
        <v>12</v>
      </c>
      <c r="H215" s="61" t="str">
        <f t="shared" si="22"/>
        <v/>
      </c>
      <c r="I215" s="62" t="str">
        <f t="shared" si="27"/>
        <v/>
      </c>
      <c r="J215" s="62" t="str">
        <f>IF(B215&lt;&gt;"",COUNTIF(B$9:$B9989,B215),"")</f>
        <v/>
      </c>
      <c r="K215" s="62"/>
      <c r="L215" s="62" t="str">
        <f>IF(B215&lt;&gt;"",COUNTIF(M$9:$M9989,F215),"")</f>
        <v/>
      </c>
      <c r="M215" s="62" t="str">
        <f t="shared" si="23"/>
        <v/>
      </c>
      <c r="N215" s="69" t="str">
        <f t="shared" si="24"/>
        <v/>
      </c>
      <c r="O215" s="69" t="str">
        <f>IF($N215="P",COUNTIF($N$9:$N$9781,"P")-'Rosa e Controlli'!$I$33,"0")</f>
        <v>0</v>
      </c>
      <c r="P215" s="69" t="str">
        <f>IF($N215="D",COUNTIF($N$9:$N$9781,"D")-'Rosa e Controlli'!$I$34,"0")</f>
        <v>0</v>
      </c>
      <c r="Q215" s="69" t="str">
        <f>IF($N215="C",COUNTIF($N$9:$N$9781,"C")-'Rosa e Controlli'!$I$35,"0")</f>
        <v>0</v>
      </c>
      <c r="R215" s="69" t="str">
        <f>IF($N215="A",COUNTIF($N$9:$N$9781,"A")-'Rosa e Controlli'!$I$36,"0")</f>
        <v>0</v>
      </c>
      <c r="S215" s="69">
        <f t="shared" si="25"/>
        <v>0</v>
      </c>
      <c r="T215" s="69" t="str">
        <f t="shared" si="26"/>
        <v/>
      </c>
      <c r="U215" s="69"/>
      <c r="V215" s="69"/>
      <c r="W215" s="69"/>
    </row>
    <row r="216" spans="1:23" x14ac:dyDescent="0.25">
      <c r="A216" s="61" t="str">
        <f t="shared" si="21"/>
        <v/>
      </c>
      <c r="B216" s="77"/>
      <c r="C216" s="81" t="s">
        <v>63</v>
      </c>
      <c r="D216" s="81">
        <v>309</v>
      </c>
      <c r="E216" s="81" t="s">
        <v>407</v>
      </c>
      <c r="F216" s="81" t="s">
        <v>238</v>
      </c>
      <c r="G216" s="81">
        <v>1</v>
      </c>
      <c r="H216" s="61" t="str">
        <f t="shared" si="22"/>
        <v/>
      </c>
      <c r="I216" s="62" t="str">
        <f t="shared" si="27"/>
        <v/>
      </c>
      <c r="J216" s="62" t="str">
        <f>IF(B216&lt;&gt;"",COUNTIF(B$9:$B9990,B216),"")</f>
        <v/>
      </c>
      <c r="K216" s="62"/>
      <c r="L216" s="62" t="str">
        <f>IF(B216&lt;&gt;"",COUNTIF(M$9:$M9990,F216),"")</f>
        <v/>
      </c>
      <c r="M216" s="62" t="str">
        <f t="shared" si="23"/>
        <v/>
      </c>
      <c r="N216" s="69" t="str">
        <f t="shared" si="24"/>
        <v/>
      </c>
      <c r="O216" s="69" t="str">
        <f>IF($N216="P",COUNTIF($N$9:$N$9781,"P")-'Rosa e Controlli'!$I$33,"0")</f>
        <v>0</v>
      </c>
      <c r="P216" s="69" t="str">
        <f>IF($N216="D",COUNTIF($N$9:$N$9781,"D")-'Rosa e Controlli'!$I$34,"0")</f>
        <v>0</v>
      </c>
      <c r="Q216" s="69" t="str">
        <f>IF($N216="C",COUNTIF($N$9:$N$9781,"C")-'Rosa e Controlli'!$I$35,"0")</f>
        <v>0</v>
      </c>
      <c r="R216" s="69" t="str">
        <f>IF($N216="A",COUNTIF($N$9:$N$9781,"A")-'Rosa e Controlli'!$I$36,"0")</f>
        <v>0</v>
      </c>
      <c r="S216" s="69">
        <f t="shared" si="25"/>
        <v>0</v>
      </c>
      <c r="T216" s="69" t="str">
        <f t="shared" si="26"/>
        <v/>
      </c>
      <c r="U216" s="69"/>
      <c r="V216" s="69"/>
      <c r="W216" s="69"/>
    </row>
    <row r="217" spans="1:23" x14ac:dyDescent="0.25">
      <c r="A217" s="61" t="str">
        <f t="shared" si="21"/>
        <v/>
      </c>
      <c r="B217" s="77"/>
      <c r="C217" s="81" t="s">
        <v>63</v>
      </c>
      <c r="D217" s="81">
        <v>310</v>
      </c>
      <c r="E217" s="81" t="s">
        <v>110</v>
      </c>
      <c r="F217" s="81" t="s">
        <v>71</v>
      </c>
      <c r="G217" s="81">
        <v>6</v>
      </c>
      <c r="H217" s="61" t="str">
        <f t="shared" si="22"/>
        <v/>
      </c>
      <c r="I217" s="62" t="str">
        <f t="shared" si="27"/>
        <v/>
      </c>
      <c r="J217" s="62" t="str">
        <f>IF(B217&lt;&gt;"",COUNTIF(B$9:$B9991,B217),"")</f>
        <v/>
      </c>
      <c r="K217" s="62"/>
      <c r="L217" s="62" t="str">
        <f>IF(B217&lt;&gt;"",COUNTIF(M$9:$M9991,F217),"")</f>
        <v/>
      </c>
      <c r="M217" s="62" t="str">
        <f t="shared" si="23"/>
        <v/>
      </c>
      <c r="N217" s="69" t="str">
        <f t="shared" si="24"/>
        <v/>
      </c>
      <c r="O217" s="69" t="str">
        <f>IF($N217="P",COUNTIF($N$9:$N$9781,"P")-'Rosa e Controlli'!$I$33,"0")</f>
        <v>0</v>
      </c>
      <c r="P217" s="69" t="str">
        <f>IF($N217="D",COUNTIF($N$9:$N$9781,"D")-'Rosa e Controlli'!$I$34,"0")</f>
        <v>0</v>
      </c>
      <c r="Q217" s="69" t="str">
        <f>IF($N217="C",COUNTIF($N$9:$N$9781,"C")-'Rosa e Controlli'!$I$35,"0")</f>
        <v>0</v>
      </c>
      <c r="R217" s="69" t="str">
        <f>IF($N217="A",COUNTIF($N$9:$N$9781,"A")-'Rosa e Controlli'!$I$36,"0")</f>
        <v>0</v>
      </c>
      <c r="S217" s="69">
        <f t="shared" si="25"/>
        <v>0</v>
      </c>
      <c r="T217" s="69" t="str">
        <f t="shared" si="26"/>
        <v/>
      </c>
      <c r="U217" s="69"/>
      <c r="V217" s="69"/>
      <c r="W217" s="69"/>
    </row>
    <row r="218" spans="1:23" x14ac:dyDescent="0.25">
      <c r="A218" s="61" t="str">
        <f t="shared" si="21"/>
        <v/>
      </c>
      <c r="B218" s="77"/>
      <c r="C218" s="81" t="s">
        <v>63</v>
      </c>
      <c r="D218" s="81">
        <v>311</v>
      </c>
      <c r="E218" s="81" t="s">
        <v>408</v>
      </c>
      <c r="F218" s="81" t="s">
        <v>231</v>
      </c>
      <c r="G218" s="81">
        <v>3</v>
      </c>
      <c r="H218" s="61" t="str">
        <f t="shared" si="22"/>
        <v/>
      </c>
      <c r="I218" s="62" t="str">
        <f t="shared" si="27"/>
        <v/>
      </c>
      <c r="J218" s="62" t="str">
        <f>IF(B218&lt;&gt;"",COUNTIF(B$9:$B9992,B218),"")</f>
        <v/>
      </c>
      <c r="K218" s="62"/>
      <c r="L218" s="62" t="str">
        <f>IF(B218&lt;&gt;"",COUNTIF(M$9:$M9992,F218),"")</f>
        <v/>
      </c>
      <c r="M218" s="62" t="str">
        <f t="shared" si="23"/>
        <v/>
      </c>
      <c r="N218" s="69" t="str">
        <f t="shared" si="24"/>
        <v/>
      </c>
      <c r="O218" s="69" t="str">
        <f>IF($N218="P",COUNTIF($N$9:$N$9781,"P")-'Rosa e Controlli'!$I$33,"0")</f>
        <v>0</v>
      </c>
      <c r="P218" s="69" t="str">
        <f>IF($N218="D",COUNTIF($N$9:$N$9781,"D")-'Rosa e Controlli'!$I$34,"0")</f>
        <v>0</v>
      </c>
      <c r="Q218" s="69" t="str">
        <f>IF($N218="C",COUNTIF($N$9:$N$9781,"C")-'Rosa e Controlli'!$I$35,"0")</f>
        <v>0</v>
      </c>
      <c r="R218" s="69" t="str">
        <f>IF($N218="A",COUNTIF($N$9:$N$9781,"A")-'Rosa e Controlli'!$I$36,"0")</f>
        <v>0</v>
      </c>
      <c r="S218" s="69">
        <f t="shared" si="25"/>
        <v>0</v>
      </c>
      <c r="T218" s="69" t="str">
        <f t="shared" si="26"/>
        <v/>
      </c>
      <c r="U218" s="69"/>
      <c r="V218" s="69"/>
      <c r="W218" s="69"/>
    </row>
    <row r="219" spans="1:23" x14ac:dyDescent="0.25">
      <c r="A219" s="61" t="str">
        <f t="shared" si="21"/>
        <v/>
      </c>
      <c r="B219" s="77"/>
      <c r="C219" s="81" t="s">
        <v>63</v>
      </c>
      <c r="D219" s="81">
        <v>312</v>
      </c>
      <c r="E219" s="81" t="s">
        <v>409</v>
      </c>
      <c r="F219" s="81" t="s">
        <v>240</v>
      </c>
      <c r="G219" s="81">
        <v>2</v>
      </c>
      <c r="H219" s="61" t="str">
        <f t="shared" si="22"/>
        <v/>
      </c>
      <c r="I219" s="62" t="str">
        <f t="shared" si="27"/>
        <v/>
      </c>
      <c r="J219" s="62" t="str">
        <f>IF(B219&lt;&gt;"",COUNTIF(B$9:$B9993,B219),"")</f>
        <v/>
      </c>
      <c r="K219" s="62"/>
      <c r="L219" s="62" t="str">
        <f>IF(B219&lt;&gt;"",COUNTIF(M$9:$M9993,F219),"")</f>
        <v/>
      </c>
      <c r="M219" s="62" t="str">
        <f t="shared" si="23"/>
        <v/>
      </c>
      <c r="N219" s="69" t="str">
        <f t="shared" si="24"/>
        <v/>
      </c>
      <c r="O219" s="69" t="str">
        <f>IF($N219="P",COUNTIF($N$9:$N$9781,"P")-'Rosa e Controlli'!$I$33,"0")</f>
        <v>0</v>
      </c>
      <c r="P219" s="69" t="str">
        <f>IF($N219="D",COUNTIF($N$9:$N$9781,"D")-'Rosa e Controlli'!$I$34,"0")</f>
        <v>0</v>
      </c>
      <c r="Q219" s="69" t="str">
        <f>IF($N219="C",COUNTIF($N$9:$N$9781,"C")-'Rosa e Controlli'!$I$35,"0")</f>
        <v>0</v>
      </c>
      <c r="R219" s="69" t="str">
        <f>IF($N219="A",COUNTIF($N$9:$N$9781,"A")-'Rosa e Controlli'!$I$36,"0")</f>
        <v>0</v>
      </c>
      <c r="S219" s="69">
        <f t="shared" si="25"/>
        <v>0</v>
      </c>
      <c r="T219" s="69" t="str">
        <f t="shared" si="26"/>
        <v/>
      </c>
      <c r="U219" s="69"/>
      <c r="V219" s="69"/>
      <c r="W219" s="69"/>
    </row>
    <row r="220" spans="1:23" x14ac:dyDescent="0.25">
      <c r="A220" s="61" t="str">
        <f t="shared" si="21"/>
        <v/>
      </c>
      <c r="B220" s="77"/>
      <c r="C220" s="81" t="s">
        <v>63</v>
      </c>
      <c r="D220" s="81">
        <v>313</v>
      </c>
      <c r="E220" s="81" t="s">
        <v>111</v>
      </c>
      <c r="F220" s="81" t="s">
        <v>76</v>
      </c>
      <c r="G220" s="81">
        <v>6</v>
      </c>
      <c r="H220" s="61" t="str">
        <f t="shared" si="22"/>
        <v/>
      </c>
      <c r="I220" s="62" t="str">
        <f t="shared" si="27"/>
        <v/>
      </c>
      <c r="J220" s="62" t="str">
        <f>IF(B220&lt;&gt;"",COUNTIF(B$9:$B9994,B220),"")</f>
        <v/>
      </c>
      <c r="K220" s="62"/>
      <c r="L220" s="62" t="str">
        <f>IF(B220&lt;&gt;"",COUNTIF(M$9:$M9994,F220),"")</f>
        <v/>
      </c>
      <c r="M220" s="62" t="str">
        <f t="shared" si="23"/>
        <v/>
      </c>
      <c r="N220" s="69" t="str">
        <f t="shared" si="24"/>
        <v/>
      </c>
      <c r="O220" s="69" t="str">
        <f>IF($N220="P",COUNTIF($N$9:$N$9781,"P")-'Rosa e Controlli'!$I$33,"0")</f>
        <v>0</v>
      </c>
      <c r="P220" s="69" t="str">
        <f>IF($N220="D",COUNTIF($N$9:$N$9781,"D")-'Rosa e Controlli'!$I$34,"0")</f>
        <v>0</v>
      </c>
      <c r="Q220" s="69" t="str">
        <f>IF($N220="C",COUNTIF($N$9:$N$9781,"C")-'Rosa e Controlli'!$I$35,"0")</f>
        <v>0</v>
      </c>
      <c r="R220" s="69" t="str">
        <f>IF($N220="A",COUNTIF($N$9:$N$9781,"A")-'Rosa e Controlli'!$I$36,"0")</f>
        <v>0</v>
      </c>
      <c r="S220" s="69">
        <f t="shared" si="25"/>
        <v>0</v>
      </c>
      <c r="T220" s="69" t="str">
        <f t="shared" si="26"/>
        <v/>
      </c>
      <c r="U220" s="69"/>
      <c r="V220" s="69"/>
      <c r="W220" s="69"/>
    </row>
    <row r="221" spans="1:23" x14ac:dyDescent="0.25">
      <c r="A221" s="61" t="str">
        <f t="shared" si="21"/>
        <v/>
      </c>
      <c r="B221" s="77"/>
      <c r="C221" s="81" t="s">
        <v>63</v>
      </c>
      <c r="D221" s="81">
        <v>314</v>
      </c>
      <c r="E221" s="81" t="s">
        <v>410</v>
      </c>
      <c r="F221" s="81" t="s">
        <v>58</v>
      </c>
      <c r="G221" s="81">
        <v>6</v>
      </c>
      <c r="H221" s="61" t="str">
        <f t="shared" si="22"/>
        <v/>
      </c>
      <c r="I221" s="62" t="str">
        <f t="shared" si="27"/>
        <v/>
      </c>
      <c r="J221" s="62" t="str">
        <f>IF(B221&lt;&gt;"",COUNTIF(B$9:$B9995,B221),"")</f>
        <v/>
      </c>
      <c r="K221" s="62"/>
      <c r="L221" s="62" t="str">
        <f>IF(B221&lt;&gt;"",COUNTIF(M$9:$M9995,F221),"")</f>
        <v/>
      </c>
      <c r="M221" s="62" t="str">
        <f t="shared" si="23"/>
        <v/>
      </c>
      <c r="N221" s="69" t="str">
        <f t="shared" si="24"/>
        <v/>
      </c>
      <c r="O221" s="69" t="str">
        <f>IF($N221="P",COUNTIF($N$9:$N$9781,"P")-'Rosa e Controlli'!$I$33,"0")</f>
        <v>0</v>
      </c>
      <c r="P221" s="69" t="str">
        <f>IF($N221="D",COUNTIF($N$9:$N$9781,"D")-'Rosa e Controlli'!$I$34,"0")</f>
        <v>0</v>
      </c>
      <c r="Q221" s="69" t="str">
        <f>IF($N221="C",COUNTIF($N$9:$N$9781,"C")-'Rosa e Controlli'!$I$35,"0")</f>
        <v>0</v>
      </c>
      <c r="R221" s="69" t="str">
        <f>IF($N221="A",COUNTIF($N$9:$N$9781,"A")-'Rosa e Controlli'!$I$36,"0")</f>
        <v>0</v>
      </c>
      <c r="S221" s="69">
        <f t="shared" si="25"/>
        <v>0</v>
      </c>
      <c r="T221" s="69" t="str">
        <f t="shared" si="26"/>
        <v/>
      </c>
      <c r="U221" s="69"/>
      <c r="V221" s="69"/>
      <c r="W221" s="69"/>
    </row>
    <row r="222" spans="1:23" x14ac:dyDescent="0.25">
      <c r="A222" s="61" t="str">
        <f t="shared" si="21"/>
        <v/>
      </c>
      <c r="B222" s="77"/>
      <c r="C222" s="81" t="s">
        <v>63</v>
      </c>
      <c r="D222" s="81">
        <v>315</v>
      </c>
      <c r="E222" s="81" t="s">
        <v>411</v>
      </c>
      <c r="F222" s="81" t="s">
        <v>262</v>
      </c>
      <c r="G222" s="81">
        <v>4</v>
      </c>
      <c r="H222" s="61" t="str">
        <f t="shared" si="22"/>
        <v/>
      </c>
      <c r="I222" s="62" t="str">
        <f t="shared" si="27"/>
        <v/>
      </c>
      <c r="J222" s="62" t="str">
        <f>IF(B222&lt;&gt;"",COUNTIF(B$9:$B9996,B222),"")</f>
        <v/>
      </c>
      <c r="K222" s="62"/>
      <c r="L222" s="62" t="str">
        <f>IF(B222&lt;&gt;"",COUNTIF(M$9:$M9996,F222),"")</f>
        <v/>
      </c>
      <c r="M222" s="62" t="str">
        <f t="shared" si="23"/>
        <v/>
      </c>
      <c r="N222" s="69" t="str">
        <f t="shared" si="24"/>
        <v/>
      </c>
      <c r="O222" s="69" t="str">
        <f>IF($N222="P",COUNTIF($N$9:$N$9781,"P")-'Rosa e Controlli'!$I$33,"0")</f>
        <v>0</v>
      </c>
      <c r="P222" s="69" t="str">
        <f>IF($N222="D",COUNTIF($N$9:$N$9781,"D")-'Rosa e Controlli'!$I$34,"0")</f>
        <v>0</v>
      </c>
      <c r="Q222" s="69" t="str">
        <f>IF($N222="C",COUNTIF($N$9:$N$9781,"C")-'Rosa e Controlli'!$I$35,"0")</f>
        <v>0</v>
      </c>
      <c r="R222" s="69" t="str">
        <f>IF($N222="A",COUNTIF($N$9:$N$9781,"A")-'Rosa e Controlli'!$I$36,"0")</f>
        <v>0</v>
      </c>
      <c r="S222" s="69">
        <f t="shared" si="25"/>
        <v>0</v>
      </c>
      <c r="T222" s="69" t="str">
        <f t="shared" si="26"/>
        <v/>
      </c>
      <c r="U222" s="69"/>
      <c r="V222" s="69"/>
      <c r="W222" s="69"/>
    </row>
    <row r="223" spans="1:23" x14ac:dyDescent="0.25">
      <c r="A223" s="61" t="str">
        <f t="shared" si="21"/>
        <v/>
      </c>
      <c r="B223" s="77"/>
      <c r="C223" s="81" t="s">
        <v>63</v>
      </c>
      <c r="D223" s="81">
        <v>317</v>
      </c>
      <c r="E223" s="81" t="s">
        <v>412</v>
      </c>
      <c r="F223" s="81" t="s">
        <v>225</v>
      </c>
      <c r="G223" s="81">
        <v>21</v>
      </c>
      <c r="H223" s="61" t="str">
        <f t="shared" si="22"/>
        <v/>
      </c>
      <c r="I223" s="62" t="str">
        <f t="shared" si="27"/>
        <v/>
      </c>
      <c r="J223" s="62" t="str">
        <f>IF(B223&lt;&gt;"",COUNTIF(B$9:$B9997,B223),"")</f>
        <v/>
      </c>
      <c r="K223" s="62"/>
      <c r="L223" s="62" t="str">
        <f>IF(B223&lt;&gt;"",COUNTIF(M$9:$M9997,F223),"")</f>
        <v/>
      </c>
      <c r="M223" s="62" t="str">
        <f t="shared" si="23"/>
        <v/>
      </c>
      <c r="N223" s="69" t="str">
        <f t="shared" si="24"/>
        <v/>
      </c>
      <c r="O223" s="69" t="str">
        <f>IF($N223="P",COUNTIF($N$9:$N$9781,"P")-'Rosa e Controlli'!$I$33,"0")</f>
        <v>0</v>
      </c>
      <c r="P223" s="69" t="str">
        <f>IF($N223="D",COUNTIF($N$9:$N$9781,"D")-'Rosa e Controlli'!$I$34,"0")</f>
        <v>0</v>
      </c>
      <c r="Q223" s="69" t="str">
        <f>IF($N223="C",COUNTIF($N$9:$N$9781,"C")-'Rosa e Controlli'!$I$35,"0")</f>
        <v>0</v>
      </c>
      <c r="R223" s="69" t="str">
        <f>IF($N223="A",COUNTIF($N$9:$N$9781,"A")-'Rosa e Controlli'!$I$36,"0")</f>
        <v>0</v>
      </c>
      <c r="S223" s="69">
        <f t="shared" si="25"/>
        <v>0</v>
      </c>
      <c r="T223" s="69" t="str">
        <f t="shared" si="26"/>
        <v/>
      </c>
      <c r="U223" s="69"/>
      <c r="V223" s="69"/>
      <c r="W223" s="69"/>
    </row>
    <row r="224" spans="1:23" x14ac:dyDescent="0.25">
      <c r="A224" s="61" t="str">
        <f t="shared" si="21"/>
        <v/>
      </c>
      <c r="B224" s="77"/>
      <c r="C224" s="81" t="s">
        <v>63</v>
      </c>
      <c r="D224" s="81">
        <v>318</v>
      </c>
      <c r="E224" s="81" t="s">
        <v>413</v>
      </c>
      <c r="F224" s="81" t="s">
        <v>248</v>
      </c>
      <c r="G224" s="81">
        <v>7</v>
      </c>
      <c r="H224" s="61" t="str">
        <f t="shared" si="22"/>
        <v/>
      </c>
      <c r="I224" s="62" t="str">
        <f t="shared" si="27"/>
        <v/>
      </c>
      <c r="J224" s="62" t="str">
        <f>IF(B224&lt;&gt;"",COUNTIF(B$9:$B9998,B224),"")</f>
        <v/>
      </c>
      <c r="K224" s="62"/>
      <c r="L224" s="62" t="str">
        <f>IF(B224&lt;&gt;"",COUNTIF(M$9:$M9998,F224),"")</f>
        <v/>
      </c>
      <c r="M224" s="62" t="str">
        <f t="shared" si="23"/>
        <v/>
      </c>
      <c r="N224" s="69" t="str">
        <f t="shared" si="24"/>
        <v/>
      </c>
      <c r="O224" s="69" t="str">
        <f>IF($N224="P",COUNTIF($N$9:$N$9781,"P")-'Rosa e Controlli'!$I$33,"0")</f>
        <v>0</v>
      </c>
      <c r="P224" s="69" t="str">
        <f>IF($N224="D",COUNTIF($N$9:$N$9781,"D")-'Rosa e Controlli'!$I$34,"0")</f>
        <v>0</v>
      </c>
      <c r="Q224" s="69" t="str">
        <f>IF($N224="C",COUNTIF($N$9:$N$9781,"C")-'Rosa e Controlli'!$I$35,"0")</f>
        <v>0</v>
      </c>
      <c r="R224" s="69" t="str">
        <f>IF($N224="A",COUNTIF($N$9:$N$9781,"A")-'Rosa e Controlli'!$I$36,"0")</f>
        <v>0</v>
      </c>
      <c r="S224" s="69">
        <f t="shared" si="25"/>
        <v>0</v>
      </c>
      <c r="T224" s="69" t="str">
        <f t="shared" si="26"/>
        <v/>
      </c>
      <c r="U224" s="69"/>
      <c r="V224" s="69"/>
      <c r="W224" s="69"/>
    </row>
    <row r="225" spans="1:23" x14ac:dyDescent="0.25">
      <c r="A225" s="61" t="str">
        <f t="shared" si="21"/>
        <v/>
      </c>
      <c r="B225" s="77"/>
      <c r="C225" s="81" t="s">
        <v>63</v>
      </c>
      <c r="D225" s="81">
        <v>319</v>
      </c>
      <c r="E225" s="81" t="s">
        <v>414</v>
      </c>
      <c r="F225" s="81" t="s">
        <v>225</v>
      </c>
      <c r="G225" s="81">
        <v>15</v>
      </c>
      <c r="H225" s="61" t="str">
        <f t="shared" si="22"/>
        <v/>
      </c>
      <c r="I225" s="62" t="str">
        <f t="shared" si="27"/>
        <v/>
      </c>
      <c r="J225" s="62" t="str">
        <f>IF(B225&lt;&gt;"",COUNTIF(B$9:$B9999,B225),"")</f>
        <v/>
      </c>
      <c r="K225" s="62"/>
      <c r="L225" s="62" t="str">
        <f>IF(B225&lt;&gt;"",COUNTIF(M$9:$M9999,F225),"")</f>
        <v/>
      </c>
      <c r="M225" s="62" t="str">
        <f t="shared" si="23"/>
        <v/>
      </c>
      <c r="N225" s="69" t="str">
        <f t="shared" si="24"/>
        <v/>
      </c>
      <c r="O225" s="69" t="str">
        <f>IF($N225="P",COUNTIF($N$9:$N$9781,"P")-'Rosa e Controlli'!$I$33,"0")</f>
        <v>0</v>
      </c>
      <c r="P225" s="69" t="str">
        <f>IF($N225="D",COUNTIF($N$9:$N$9781,"D")-'Rosa e Controlli'!$I$34,"0")</f>
        <v>0</v>
      </c>
      <c r="Q225" s="69" t="str">
        <f>IF($N225="C",COUNTIF($N$9:$N$9781,"C")-'Rosa e Controlli'!$I$35,"0")</f>
        <v>0</v>
      </c>
      <c r="R225" s="69" t="str">
        <f>IF($N225="A",COUNTIF($N$9:$N$9781,"A")-'Rosa e Controlli'!$I$36,"0")</f>
        <v>0</v>
      </c>
      <c r="S225" s="69">
        <f t="shared" si="25"/>
        <v>0</v>
      </c>
      <c r="T225" s="69" t="str">
        <f t="shared" si="26"/>
        <v/>
      </c>
      <c r="U225" s="69"/>
      <c r="V225" s="69"/>
      <c r="W225" s="69"/>
    </row>
    <row r="226" spans="1:23" x14ac:dyDescent="0.25">
      <c r="A226" s="61" t="str">
        <f t="shared" si="21"/>
        <v/>
      </c>
      <c r="B226" s="77"/>
      <c r="C226" s="81" t="s">
        <v>63</v>
      </c>
      <c r="D226" s="81">
        <v>320</v>
      </c>
      <c r="E226" s="81" t="s">
        <v>415</v>
      </c>
      <c r="F226" s="81" t="s">
        <v>274</v>
      </c>
      <c r="G226" s="81">
        <v>2</v>
      </c>
      <c r="H226" s="61" t="str">
        <f t="shared" si="22"/>
        <v/>
      </c>
      <c r="I226" s="62" t="str">
        <f t="shared" si="27"/>
        <v/>
      </c>
      <c r="J226" s="62" t="str">
        <f>IF(B226&lt;&gt;"",COUNTIF(B$9:$B10000,B226),"")</f>
        <v/>
      </c>
      <c r="K226" s="62"/>
      <c r="L226" s="62" t="str">
        <f>IF(B226&lt;&gt;"",COUNTIF(M$9:$M10000,F226),"")</f>
        <v/>
      </c>
      <c r="M226" s="62" t="str">
        <f t="shared" si="23"/>
        <v/>
      </c>
      <c r="N226" s="69" t="str">
        <f t="shared" si="24"/>
        <v/>
      </c>
      <c r="O226" s="69" t="str">
        <f>IF($N226="P",COUNTIF($N$9:$N$9781,"P")-'Rosa e Controlli'!$I$33,"0")</f>
        <v>0</v>
      </c>
      <c r="P226" s="69" t="str">
        <f>IF($N226="D",COUNTIF($N$9:$N$9781,"D")-'Rosa e Controlli'!$I$34,"0")</f>
        <v>0</v>
      </c>
      <c r="Q226" s="69" t="str">
        <f>IF($N226="C",COUNTIF($N$9:$N$9781,"C")-'Rosa e Controlli'!$I$35,"0")</f>
        <v>0</v>
      </c>
      <c r="R226" s="69" t="str">
        <f>IF($N226="A",COUNTIF($N$9:$N$9781,"A")-'Rosa e Controlli'!$I$36,"0")</f>
        <v>0</v>
      </c>
      <c r="S226" s="69">
        <f t="shared" si="25"/>
        <v>0</v>
      </c>
      <c r="T226" s="69" t="str">
        <f t="shared" si="26"/>
        <v/>
      </c>
      <c r="U226" s="69"/>
      <c r="V226" s="69"/>
      <c r="W226" s="69"/>
    </row>
    <row r="227" spans="1:23" x14ac:dyDescent="0.25">
      <c r="A227" s="61" t="str">
        <f t="shared" si="21"/>
        <v/>
      </c>
      <c r="B227" s="77"/>
      <c r="C227" s="81" t="s">
        <v>63</v>
      </c>
      <c r="D227" s="81">
        <v>321</v>
      </c>
      <c r="E227" s="81" t="s">
        <v>416</v>
      </c>
      <c r="F227" s="81" t="s">
        <v>57</v>
      </c>
      <c r="G227" s="81">
        <v>11</v>
      </c>
      <c r="H227" s="61" t="str">
        <f t="shared" si="22"/>
        <v/>
      </c>
      <c r="I227" s="62" t="str">
        <f t="shared" si="27"/>
        <v/>
      </c>
      <c r="J227" s="62" t="str">
        <f>IF(B227&lt;&gt;"",COUNTIF(B$9:$B10001,B227),"")</f>
        <v/>
      </c>
      <c r="K227" s="62"/>
      <c r="L227" s="62" t="str">
        <f>IF(B227&lt;&gt;"",COUNTIF(M$9:$M10001,F227),"")</f>
        <v/>
      </c>
      <c r="M227" s="62" t="str">
        <f t="shared" si="23"/>
        <v/>
      </c>
      <c r="N227" s="69" t="str">
        <f t="shared" si="24"/>
        <v/>
      </c>
      <c r="O227" s="69" t="str">
        <f>IF($N227="P",COUNTIF($N$9:$N$9781,"P")-'Rosa e Controlli'!$I$33,"0")</f>
        <v>0</v>
      </c>
      <c r="P227" s="69" t="str">
        <f>IF($N227="D",COUNTIF($N$9:$N$9781,"D")-'Rosa e Controlli'!$I$34,"0")</f>
        <v>0</v>
      </c>
      <c r="Q227" s="69" t="str">
        <f>IF($N227="C",COUNTIF($N$9:$N$9781,"C")-'Rosa e Controlli'!$I$35,"0")</f>
        <v>0</v>
      </c>
      <c r="R227" s="69" t="str">
        <f>IF($N227="A",COUNTIF($N$9:$N$9781,"A")-'Rosa e Controlli'!$I$36,"0")</f>
        <v>0</v>
      </c>
      <c r="S227" s="69">
        <f t="shared" si="25"/>
        <v>0</v>
      </c>
      <c r="T227" s="69" t="str">
        <f t="shared" si="26"/>
        <v/>
      </c>
      <c r="U227" s="69"/>
      <c r="V227" s="69"/>
      <c r="W227" s="69"/>
    </row>
    <row r="228" spans="1:23" x14ac:dyDescent="0.25">
      <c r="A228" s="61" t="str">
        <f t="shared" si="21"/>
        <v/>
      </c>
      <c r="B228" s="77"/>
      <c r="C228" s="81" t="s">
        <v>63</v>
      </c>
      <c r="D228" s="81">
        <v>322</v>
      </c>
      <c r="E228" s="81" t="s">
        <v>417</v>
      </c>
      <c r="F228" s="81" t="s">
        <v>234</v>
      </c>
      <c r="G228" s="81">
        <v>4</v>
      </c>
      <c r="H228" s="61" t="str">
        <f t="shared" si="22"/>
        <v/>
      </c>
      <c r="I228" s="62" t="str">
        <f t="shared" si="27"/>
        <v/>
      </c>
      <c r="J228" s="62" t="str">
        <f>IF(B228&lt;&gt;"",COUNTIF(B$9:$B10002,B228),"")</f>
        <v/>
      </c>
      <c r="K228" s="62"/>
      <c r="L228" s="62" t="str">
        <f>IF(B228&lt;&gt;"",COUNTIF(M$9:$M10002,F228),"")</f>
        <v/>
      </c>
      <c r="M228" s="62" t="str">
        <f t="shared" si="23"/>
        <v/>
      </c>
      <c r="N228" s="69" t="str">
        <f t="shared" si="24"/>
        <v/>
      </c>
      <c r="O228" s="69" t="str">
        <f>IF($N228="P",COUNTIF($N$9:$N$9781,"P")-'Rosa e Controlli'!$I$33,"0")</f>
        <v>0</v>
      </c>
      <c r="P228" s="69" t="str">
        <f>IF($N228="D",COUNTIF($N$9:$N$9781,"D")-'Rosa e Controlli'!$I$34,"0")</f>
        <v>0</v>
      </c>
      <c r="Q228" s="69" t="str">
        <f>IF($N228="C",COUNTIF($N$9:$N$9781,"C")-'Rosa e Controlli'!$I$35,"0")</f>
        <v>0</v>
      </c>
      <c r="R228" s="69" t="str">
        <f>IF($N228="A",COUNTIF($N$9:$N$9781,"A")-'Rosa e Controlli'!$I$36,"0")</f>
        <v>0</v>
      </c>
      <c r="S228" s="69">
        <f t="shared" si="25"/>
        <v>0</v>
      </c>
      <c r="T228" s="69" t="str">
        <f t="shared" si="26"/>
        <v/>
      </c>
      <c r="U228" s="69"/>
      <c r="V228" s="69"/>
      <c r="W228" s="69"/>
    </row>
    <row r="229" spans="1:23" x14ac:dyDescent="0.25">
      <c r="A229" s="61" t="str">
        <f t="shared" si="21"/>
        <v/>
      </c>
      <c r="B229" s="77"/>
      <c r="C229" s="81" t="s">
        <v>63</v>
      </c>
      <c r="D229" s="81">
        <v>323</v>
      </c>
      <c r="E229" s="81" t="s">
        <v>418</v>
      </c>
      <c r="F229" s="81" t="s">
        <v>228</v>
      </c>
      <c r="G229" s="81">
        <v>11</v>
      </c>
      <c r="H229" s="61" t="str">
        <f t="shared" si="22"/>
        <v/>
      </c>
      <c r="I229" s="62" t="str">
        <f t="shared" si="27"/>
        <v/>
      </c>
      <c r="J229" s="62" t="str">
        <f>IF(B229&lt;&gt;"",COUNTIF(B$9:$B10003,B229),"")</f>
        <v/>
      </c>
      <c r="K229" s="62"/>
      <c r="L229" s="62" t="str">
        <f>IF(B229&lt;&gt;"",COUNTIF(M$9:$M10003,F229),"")</f>
        <v/>
      </c>
      <c r="M229" s="62" t="str">
        <f t="shared" si="23"/>
        <v/>
      </c>
      <c r="N229" s="69" t="str">
        <f t="shared" si="24"/>
        <v/>
      </c>
      <c r="O229" s="69" t="str">
        <f>IF($N229="P",COUNTIF($N$9:$N$9781,"P")-'Rosa e Controlli'!$I$33,"0")</f>
        <v>0</v>
      </c>
      <c r="P229" s="69" t="str">
        <f>IF($N229="D",COUNTIF($N$9:$N$9781,"D")-'Rosa e Controlli'!$I$34,"0")</f>
        <v>0</v>
      </c>
      <c r="Q229" s="69" t="str">
        <f>IF($N229="C",COUNTIF($N$9:$N$9781,"C")-'Rosa e Controlli'!$I$35,"0")</f>
        <v>0</v>
      </c>
      <c r="R229" s="69" t="str">
        <f>IF($N229="A",COUNTIF($N$9:$N$9781,"A")-'Rosa e Controlli'!$I$36,"0")</f>
        <v>0</v>
      </c>
      <c r="S229" s="69">
        <f t="shared" si="25"/>
        <v>0</v>
      </c>
      <c r="T229" s="69" t="str">
        <f t="shared" si="26"/>
        <v/>
      </c>
      <c r="U229" s="69"/>
      <c r="V229" s="69"/>
      <c r="W229" s="69"/>
    </row>
    <row r="230" spans="1:23" x14ac:dyDescent="0.25">
      <c r="A230" s="61" t="str">
        <f t="shared" si="21"/>
        <v/>
      </c>
      <c r="B230" s="77"/>
      <c r="C230" s="81" t="s">
        <v>63</v>
      </c>
      <c r="D230" s="81">
        <v>324</v>
      </c>
      <c r="E230" s="81" t="s">
        <v>419</v>
      </c>
      <c r="F230" s="81" t="s">
        <v>265</v>
      </c>
      <c r="G230" s="81">
        <v>1</v>
      </c>
      <c r="H230" s="61" t="str">
        <f t="shared" si="22"/>
        <v/>
      </c>
      <c r="I230" s="62" t="str">
        <f t="shared" si="27"/>
        <v/>
      </c>
      <c r="J230" s="62" t="str">
        <f>IF(B230&lt;&gt;"",COUNTIF(B$9:$B10004,B230),"")</f>
        <v/>
      </c>
      <c r="K230" s="62"/>
      <c r="L230" s="62" t="str">
        <f>IF(B230&lt;&gt;"",COUNTIF(M$9:$M10004,F230),"")</f>
        <v/>
      </c>
      <c r="M230" s="62" t="str">
        <f t="shared" si="23"/>
        <v/>
      </c>
      <c r="N230" s="69" t="str">
        <f t="shared" si="24"/>
        <v/>
      </c>
      <c r="O230" s="69" t="str">
        <f>IF($N230="P",COUNTIF($N$9:$N$9781,"P")-'Rosa e Controlli'!$I$33,"0")</f>
        <v>0</v>
      </c>
      <c r="P230" s="69" t="str">
        <f>IF($N230="D",COUNTIF($N$9:$N$9781,"D")-'Rosa e Controlli'!$I$34,"0")</f>
        <v>0</v>
      </c>
      <c r="Q230" s="69" t="str">
        <f>IF($N230="C",COUNTIF($N$9:$N$9781,"C")-'Rosa e Controlli'!$I$35,"0")</f>
        <v>0</v>
      </c>
      <c r="R230" s="69" t="str">
        <f>IF($N230="A",COUNTIF($N$9:$N$9781,"A")-'Rosa e Controlli'!$I$36,"0")</f>
        <v>0</v>
      </c>
      <c r="S230" s="69">
        <f t="shared" si="25"/>
        <v>0</v>
      </c>
      <c r="T230" s="69" t="str">
        <f t="shared" si="26"/>
        <v/>
      </c>
      <c r="U230" s="69"/>
      <c r="V230" s="69"/>
      <c r="W230" s="69"/>
    </row>
    <row r="231" spans="1:23" x14ac:dyDescent="0.25">
      <c r="A231" s="61" t="str">
        <f t="shared" si="21"/>
        <v/>
      </c>
      <c r="B231" s="77"/>
      <c r="C231" s="81" t="s">
        <v>63</v>
      </c>
      <c r="D231" s="81">
        <v>325</v>
      </c>
      <c r="E231" s="81" t="s">
        <v>420</v>
      </c>
      <c r="F231" s="81" t="s">
        <v>231</v>
      </c>
      <c r="G231" s="81">
        <v>4</v>
      </c>
      <c r="H231" s="61" t="str">
        <f t="shared" si="22"/>
        <v/>
      </c>
      <c r="I231" s="62" t="str">
        <f t="shared" si="27"/>
        <v/>
      </c>
      <c r="J231" s="62" t="str">
        <f>IF(B231&lt;&gt;"",COUNTIF(B$9:$B10005,B231),"")</f>
        <v/>
      </c>
      <c r="K231" s="62"/>
      <c r="L231" s="62" t="str">
        <f>IF(B231&lt;&gt;"",COUNTIF(M$9:$M10005,F231),"")</f>
        <v/>
      </c>
      <c r="M231" s="62" t="str">
        <f t="shared" si="23"/>
        <v/>
      </c>
      <c r="N231" s="69" t="str">
        <f t="shared" si="24"/>
        <v/>
      </c>
      <c r="O231" s="69" t="str">
        <f>IF($N231="P",COUNTIF($N$9:$N$9781,"P")-'Rosa e Controlli'!$I$33,"0")</f>
        <v>0</v>
      </c>
      <c r="P231" s="69" t="str">
        <f>IF($N231="D",COUNTIF($N$9:$N$9781,"D")-'Rosa e Controlli'!$I$34,"0")</f>
        <v>0</v>
      </c>
      <c r="Q231" s="69" t="str">
        <f>IF($N231="C",COUNTIF($N$9:$N$9781,"C")-'Rosa e Controlli'!$I$35,"0")</f>
        <v>0</v>
      </c>
      <c r="R231" s="69" t="str">
        <f>IF($N231="A",COUNTIF($N$9:$N$9781,"A")-'Rosa e Controlli'!$I$36,"0")</f>
        <v>0</v>
      </c>
      <c r="S231" s="69">
        <f t="shared" si="25"/>
        <v>0</v>
      </c>
      <c r="T231" s="69" t="str">
        <f t="shared" si="26"/>
        <v/>
      </c>
      <c r="U231" s="69"/>
      <c r="V231" s="69"/>
      <c r="W231" s="69"/>
    </row>
    <row r="232" spans="1:23" x14ac:dyDescent="0.25">
      <c r="A232" s="61" t="str">
        <f t="shared" si="21"/>
        <v/>
      </c>
      <c r="B232" s="77"/>
      <c r="C232" s="81" t="s">
        <v>63</v>
      </c>
      <c r="D232" s="81">
        <v>326</v>
      </c>
      <c r="E232" s="81" t="s">
        <v>112</v>
      </c>
      <c r="F232" s="81" t="s">
        <v>56</v>
      </c>
      <c r="G232" s="81">
        <v>16</v>
      </c>
      <c r="H232" s="61" t="str">
        <f t="shared" si="22"/>
        <v/>
      </c>
      <c r="I232" s="62" t="str">
        <f t="shared" si="27"/>
        <v/>
      </c>
      <c r="J232" s="62" t="str">
        <f>IF(B232&lt;&gt;"",COUNTIF(B$9:$B10006,B232),"")</f>
        <v/>
      </c>
      <c r="K232" s="62"/>
      <c r="L232" s="62" t="str">
        <f>IF(B232&lt;&gt;"",COUNTIF(M$9:$M10006,F232),"")</f>
        <v/>
      </c>
      <c r="M232" s="62" t="str">
        <f t="shared" si="23"/>
        <v/>
      </c>
      <c r="N232" s="69" t="str">
        <f t="shared" si="24"/>
        <v/>
      </c>
      <c r="O232" s="69" t="str">
        <f>IF($N232="P",COUNTIF($N$9:$N$9781,"P")-'Rosa e Controlli'!$I$33,"0")</f>
        <v>0</v>
      </c>
      <c r="P232" s="69" t="str">
        <f>IF($N232="D",COUNTIF($N$9:$N$9781,"D")-'Rosa e Controlli'!$I$34,"0")</f>
        <v>0</v>
      </c>
      <c r="Q232" s="69" t="str">
        <f>IF($N232="C",COUNTIF($N$9:$N$9781,"C")-'Rosa e Controlli'!$I$35,"0")</f>
        <v>0</v>
      </c>
      <c r="R232" s="69" t="str">
        <f>IF($N232="A",COUNTIF($N$9:$N$9781,"A")-'Rosa e Controlli'!$I$36,"0")</f>
        <v>0</v>
      </c>
      <c r="S232" s="69">
        <f t="shared" si="25"/>
        <v>0</v>
      </c>
      <c r="T232" s="69" t="str">
        <f t="shared" si="26"/>
        <v/>
      </c>
      <c r="U232" s="69"/>
      <c r="V232" s="69"/>
      <c r="W232" s="69"/>
    </row>
    <row r="233" spans="1:23" x14ac:dyDescent="0.25">
      <c r="A233" s="61" t="str">
        <f t="shared" si="21"/>
        <v/>
      </c>
      <c r="B233" s="77"/>
      <c r="C233" s="81" t="s">
        <v>63</v>
      </c>
      <c r="D233" s="81">
        <v>327</v>
      </c>
      <c r="E233" s="81" t="s">
        <v>421</v>
      </c>
      <c r="F233" s="81" t="s">
        <v>265</v>
      </c>
      <c r="G233" s="81">
        <v>5</v>
      </c>
      <c r="H233" s="61" t="str">
        <f t="shared" si="22"/>
        <v/>
      </c>
      <c r="I233" s="62" t="str">
        <f t="shared" si="27"/>
        <v/>
      </c>
      <c r="J233" s="62" t="str">
        <f>IF(B233&lt;&gt;"",COUNTIF(B$9:$B10007,B233),"")</f>
        <v/>
      </c>
      <c r="K233" s="62"/>
      <c r="L233" s="62" t="str">
        <f>IF(B233&lt;&gt;"",COUNTIF(M$9:$M10007,F233),"")</f>
        <v/>
      </c>
      <c r="M233" s="62" t="str">
        <f t="shared" si="23"/>
        <v/>
      </c>
      <c r="N233" s="69" t="str">
        <f t="shared" si="24"/>
        <v/>
      </c>
      <c r="O233" s="69" t="str">
        <f>IF($N233="P",COUNTIF($N$9:$N$9781,"P")-'Rosa e Controlli'!$I$33,"0")</f>
        <v>0</v>
      </c>
      <c r="P233" s="69" t="str">
        <f>IF($N233="D",COUNTIF($N$9:$N$9781,"D")-'Rosa e Controlli'!$I$34,"0")</f>
        <v>0</v>
      </c>
      <c r="Q233" s="69" t="str">
        <f>IF($N233="C",COUNTIF($N$9:$N$9781,"C")-'Rosa e Controlli'!$I$35,"0")</f>
        <v>0</v>
      </c>
      <c r="R233" s="69" t="str">
        <f>IF($N233="A",COUNTIF($N$9:$N$9781,"A")-'Rosa e Controlli'!$I$36,"0")</f>
        <v>0</v>
      </c>
      <c r="S233" s="69">
        <f t="shared" si="25"/>
        <v>0</v>
      </c>
      <c r="T233" s="69" t="str">
        <f t="shared" si="26"/>
        <v/>
      </c>
      <c r="U233" s="69"/>
      <c r="V233" s="69"/>
      <c r="W233" s="69"/>
    </row>
    <row r="234" spans="1:23" x14ac:dyDescent="0.25">
      <c r="A234" s="61" t="str">
        <f t="shared" si="21"/>
        <v/>
      </c>
      <c r="B234" s="77"/>
      <c r="C234" s="81" t="s">
        <v>63</v>
      </c>
      <c r="D234" s="81">
        <v>328</v>
      </c>
      <c r="E234" s="81" t="s">
        <v>422</v>
      </c>
      <c r="F234" s="81" t="s">
        <v>282</v>
      </c>
      <c r="G234" s="81">
        <v>9</v>
      </c>
      <c r="H234" s="61" t="str">
        <f t="shared" si="22"/>
        <v/>
      </c>
      <c r="I234" s="62" t="str">
        <f t="shared" si="27"/>
        <v/>
      </c>
      <c r="J234" s="62" t="str">
        <f>IF(B234&lt;&gt;"",COUNTIF(B$9:$B10008,B234),"")</f>
        <v/>
      </c>
      <c r="K234" s="62"/>
      <c r="L234" s="62" t="str">
        <f>IF(B234&lt;&gt;"",COUNTIF(M$9:$M10008,F234),"")</f>
        <v/>
      </c>
      <c r="M234" s="62" t="str">
        <f t="shared" si="23"/>
        <v/>
      </c>
      <c r="N234" s="69" t="str">
        <f t="shared" si="24"/>
        <v/>
      </c>
      <c r="O234" s="69" t="str">
        <f>IF($N234="P",COUNTIF($N$9:$N$9781,"P")-'Rosa e Controlli'!$I$33,"0")</f>
        <v>0</v>
      </c>
      <c r="P234" s="69" t="str">
        <f>IF($N234="D",COUNTIF($N$9:$N$9781,"D")-'Rosa e Controlli'!$I$34,"0")</f>
        <v>0</v>
      </c>
      <c r="Q234" s="69" t="str">
        <f>IF($N234="C",COUNTIF($N$9:$N$9781,"C")-'Rosa e Controlli'!$I$35,"0")</f>
        <v>0</v>
      </c>
      <c r="R234" s="69" t="str">
        <f>IF($N234="A",COUNTIF($N$9:$N$9781,"A")-'Rosa e Controlli'!$I$36,"0")</f>
        <v>0</v>
      </c>
      <c r="S234" s="69">
        <f t="shared" si="25"/>
        <v>0</v>
      </c>
      <c r="T234" s="69" t="str">
        <f t="shared" si="26"/>
        <v/>
      </c>
      <c r="U234" s="69"/>
      <c r="V234" s="69"/>
      <c r="W234" s="69"/>
    </row>
    <row r="235" spans="1:23" x14ac:dyDescent="0.25">
      <c r="A235" s="61" t="str">
        <f t="shared" si="21"/>
        <v/>
      </c>
      <c r="B235" s="77"/>
      <c r="C235" s="81" t="s">
        <v>63</v>
      </c>
      <c r="D235" s="81">
        <v>329</v>
      </c>
      <c r="E235" s="81" t="s">
        <v>423</v>
      </c>
      <c r="F235" s="81" t="s">
        <v>225</v>
      </c>
      <c r="G235" s="81">
        <v>13</v>
      </c>
      <c r="H235" s="61" t="str">
        <f t="shared" si="22"/>
        <v/>
      </c>
      <c r="I235" s="62" t="str">
        <f t="shared" si="27"/>
        <v/>
      </c>
      <c r="J235" s="62" t="str">
        <f>IF(B235&lt;&gt;"",COUNTIF(B$9:$B10009,B235),"")</f>
        <v/>
      </c>
      <c r="K235" s="62"/>
      <c r="L235" s="62" t="str">
        <f>IF(B235&lt;&gt;"",COUNTIF(M$9:$M10009,F235),"")</f>
        <v/>
      </c>
      <c r="M235" s="62" t="str">
        <f t="shared" si="23"/>
        <v/>
      </c>
      <c r="N235" s="69" t="str">
        <f t="shared" si="24"/>
        <v/>
      </c>
      <c r="O235" s="69" t="str">
        <f>IF($N235="P",COUNTIF($N$9:$N$9781,"P")-'Rosa e Controlli'!$I$33,"0")</f>
        <v>0</v>
      </c>
      <c r="P235" s="69" t="str">
        <f>IF($N235="D",COUNTIF($N$9:$N$9781,"D")-'Rosa e Controlli'!$I$34,"0")</f>
        <v>0</v>
      </c>
      <c r="Q235" s="69" t="str">
        <f>IF($N235="C",COUNTIF($N$9:$N$9781,"C")-'Rosa e Controlli'!$I$35,"0")</f>
        <v>0</v>
      </c>
      <c r="R235" s="69" t="str">
        <f>IF($N235="A",COUNTIF($N$9:$N$9781,"A")-'Rosa e Controlli'!$I$36,"0")</f>
        <v>0</v>
      </c>
      <c r="S235" s="69">
        <f t="shared" si="25"/>
        <v>0</v>
      </c>
      <c r="T235" s="69" t="str">
        <f t="shared" si="26"/>
        <v/>
      </c>
      <c r="U235" s="69"/>
      <c r="V235" s="69"/>
      <c r="W235" s="69"/>
    </row>
    <row r="236" spans="1:23" x14ac:dyDescent="0.25">
      <c r="A236" s="61" t="str">
        <f t="shared" si="21"/>
        <v/>
      </c>
      <c r="B236" s="77"/>
      <c r="C236" s="81" t="s">
        <v>63</v>
      </c>
      <c r="D236" s="81">
        <v>330</v>
      </c>
      <c r="E236" s="81" t="s">
        <v>424</v>
      </c>
      <c r="F236" s="81" t="s">
        <v>218</v>
      </c>
      <c r="G236" s="81">
        <v>5</v>
      </c>
      <c r="H236" s="61" t="str">
        <f t="shared" si="22"/>
        <v/>
      </c>
      <c r="I236" s="62" t="str">
        <f t="shared" si="27"/>
        <v/>
      </c>
      <c r="J236" s="62" t="str">
        <f>IF(B236&lt;&gt;"",COUNTIF(B$9:$B10010,B236),"")</f>
        <v/>
      </c>
      <c r="K236" s="62"/>
      <c r="L236" s="62" t="str">
        <f>IF(B236&lt;&gt;"",COUNTIF(M$9:$M10010,F236),"")</f>
        <v/>
      </c>
      <c r="M236" s="62" t="str">
        <f t="shared" si="23"/>
        <v/>
      </c>
      <c r="N236" s="69" t="str">
        <f t="shared" si="24"/>
        <v/>
      </c>
      <c r="O236" s="69" t="str">
        <f>IF($N236="P",COUNTIF($N$9:$N$9781,"P")-'Rosa e Controlli'!$I$33,"0")</f>
        <v>0</v>
      </c>
      <c r="P236" s="69" t="str">
        <f>IF($N236="D",COUNTIF($N$9:$N$9781,"D")-'Rosa e Controlli'!$I$34,"0")</f>
        <v>0</v>
      </c>
      <c r="Q236" s="69" t="str">
        <f>IF($N236="C",COUNTIF($N$9:$N$9781,"C")-'Rosa e Controlli'!$I$35,"0")</f>
        <v>0</v>
      </c>
      <c r="R236" s="69" t="str">
        <f>IF($N236="A",COUNTIF($N$9:$N$9781,"A")-'Rosa e Controlli'!$I$36,"0")</f>
        <v>0</v>
      </c>
      <c r="S236" s="69">
        <f t="shared" si="25"/>
        <v>0</v>
      </c>
      <c r="T236" s="69" t="str">
        <f t="shared" si="26"/>
        <v/>
      </c>
      <c r="U236" s="69"/>
      <c r="V236" s="69"/>
      <c r="W236" s="69"/>
    </row>
    <row r="237" spans="1:23" x14ac:dyDescent="0.25">
      <c r="A237" s="61" t="str">
        <f t="shared" si="21"/>
        <v/>
      </c>
      <c r="B237" s="77"/>
      <c r="C237" s="81" t="s">
        <v>63</v>
      </c>
      <c r="D237" s="81">
        <v>331</v>
      </c>
      <c r="E237" s="81" t="s">
        <v>425</v>
      </c>
      <c r="F237" s="81" t="s">
        <v>55</v>
      </c>
      <c r="G237" s="81">
        <v>4</v>
      </c>
      <c r="H237" s="61" t="str">
        <f t="shared" si="22"/>
        <v/>
      </c>
      <c r="I237" s="62" t="str">
        <f t="shared" si="27"/>
        <v/>
      </c>
      <c r="J237" s="62" t="str">
        <f>IF(B237&lt;&gt;"",COUNTIF(B$9:$B10011,B237),"")</f>
        <v/>
      </c>
      <c r="K237" s="62"/>
      <c r="L237" s="62" t="str">
        <f>IF(B237&lt;&gt;"",COUNTIF(M$9:$M10011,F237),"")</f>
        <v/>
      </c>
      <c r="M237" s="62" t="str">
        <f t="shared" si="23"/>
        <v/>
      </c>
      <c r="N237" s="69" t="str">
        <f t="shared" si="24"/>
        <v/>
      </c>
      <c r="O237" s="69" t="str">
        <f>IF($N237="P",COUNTIF($N$9:$N$9781,"P")-'Rosa e Controlli'!$I$33,"0")</f>
        <v>0</v>
      </c>
      <c r="P237" s="69" t="str">
        <f>IF($N237="D",COUNTIF($N$9:$N$9781,"D")-'Rosa e Controlli'!$I$34,"0")</f>
        <v>0</v>
      </c>
      <c r="Q237" s="69" t="str">
        <f>IF($N237="C",COUNTIF($N$9:$N$9781,"C")-'Rosa e Controlli'!$I$35,"0")</f>
        <v>0</v>
      </c>
      <c r="R237" s="69" t="str">
        <f>IF($N237="A",COUNTIF($N$9:$N$9781,"A")-'Rosa e Controlli'!$I$36,"0")</f>
        <v>0</v>
      </c>
      <c r="S237" s="69">
        <f t="shared" si="25"/>
        <v>0</v>
      </c>
      <c r="T237" s="69" t="str">
        <f t="shared" si="26"/>
        <v/>
      </c>
      <c r="U237" s="69"/>
      <c r="V237" s="69"/>
      <c r="W237" s="69"/>
    </row>
    <row r="238" spans="1:23" x14ac:dyDescent="0.25">
      <c r="A238" s="61" t="str">
        <f t="shared" si="21"/>
        <v/>
      </c>
      <c r="B238" s="77"/>
      <c r="C238" s="81" t="s">
        <v>63</v>
      </c>
      <c r="D238" s="81">
        <v>332</v>
      </c>
      <c r="E238" s="81" t="s">
        <v>426</v>
      </c>
      <c r="F238" s="81" t="s">
        <v>218</v>
      </c>
      <c r="G238" s="81">
        <v>2</v>
      </c>
      <c r="H238" s="61" t="str">
        <f t="shared" si="22"/>
        <v/>
      </c>
      <c r="I238" s="62" t="str">
        <f t="shared" si="27"/>
        <v/>
      </c>
      <c r="J238" s="62" t="str">
        <f>IF(B238&lt;&gt;"",COUNTIF(B$9:$B10012,B238),"")</f>
        <v/>
      </c>
      <c r="K238" s="62"/>
      <c r="L238" s="62" t="str">
        <f>IF(B238&lt;&gt;"",COUNTIF(M$9:$M10012,F238),"")</f>
        <v/>
      </c>
      <c r="M238" s="62" t="str">
        <f t="shared" si="23"/>
        <v/>
      </c>
      <c r="N238" s="69" t="str">
        <f t="shared" si="24"/>
        <v/>
      </c>
      <c r="O238" s="69" t="str">
        <f>IF($N238="P",COUNTIF($N$9:$N$9781,"P")-'Rosa e Controlli'!$I$33,"0")</f>
        <v>0</v>
      </c>
      <c r="P238" s="69" t="str">
        <f>IF($N238="D",COUNTIF($N$9:$N$9781,"D")-'Rosa e Controlli'!$I$34,"0")</f>
        <v>0</v>
      </c>
      <c r="Q238" s="69" t="str">
        <f>IF($N238="C",COUNTIF($N$9:$N$9781,"C")-'Rosa e Controlli'!$I$35,"0")</f>
        <v>0</v>
      </c>
      <c r="R238" s="69" t="str">
        <f>IF($N238="A",COUNTIF($N$9:$N$9781,"A")-'Rosa e Controlli'!$I$36,"0")</f>
        <v>0</v>
      </c>
      <c r="S238" s="69">
        <f t="shared" si="25"/>
        <v>0</v>
      </c>
      <c r="T238" s="69" t="str">
        <f t="shared" si="26"/>
        <v/>
      </c>
      <c r="U238" s="69"/>
      <c r="V238" s="69"/>
      <c r="W238" s="69"/>
    </row>
    <row r="239" spans="1:23" x14ac:dyDescent="0.25">
      <c r="A239" s="61" t="str">
        <f t="shared" si="21"/>
        <v/>
      </c>
      <c r="B239" s="77"/>
      <c r="C239" s="81" t="s">
        <v>63</v>
      </c>
      <c r="D239" s="81">
        <v>333</v>
      </c>
      <c r="E239" s="81" t="s">
        <v>427</v>
      </c>
      <c r="F239" s="81" t="s">
        <v>248</v>
      </c>
      <c r="G239" s="81">
        <v>9</v>
      </c>
      <c r="H239" s="61" t="str">
        <f t="shared" si="22"/>
        <v/>
      </c>
      <c r="I239" s="62" t="str">
        <f t="shared" si="27"/>
        <v/>
      </c>
      <c r="J239" s="62" t="str">
        <f>IF(B239&lt;&gt;"",COUNTIF(B$9:$B10013,B239),"")</f>
        <v/>
      </c>
      <c r="K239" s="62" t="s">
        <v>66</v>
      </c>
      <c r="L239" s="62" t="str">
        <f>IF(B239&lt;&gt;"",COUNTIF(M$9:$M10013,F239),"")</f>
        <v/>
      </c>
      <c r="M239" s="62" t="str">
        <f t="shared" si="23"/>
        <v/>
      </c>
      <c r="N239" s="69" t="str">
        <f t="shared" si="24"/>
        <v/>
      </c>
      <c r="O239" s="69" t="str">
        <f>IF($N239="P",COUNTIF($N$9:$N$9781,"P")-'Rosa e Controlli'!$I$33,"0")</f>
        <v>0</v>
      </c>
      <c r="P239" s="69" t="str">
        <f>IF($N239="D",COUNTIF($N$9:$N$9781,"D")-'Rosa e Controlli'!$I$34,"0")</f>
        <v>0</v>
      </c>
      <c r="Q239" s="69" t="str">
        <f>IF($N239="C",COUNTIF($N$9:$N$9781,"C")-'Rosa e Controlli'!$I$35,"0")</f>
        <v>0</v>
      </c>
      <c r="R239" s="69" t="str">
        <f>IF($N239="A",COUNTIF($N$9:$N$9781,"A")-'Rosa e Controlli'!$I$36,"0")</f>
        <v>0</v>
      </c>
      <c r="S239" s="69">
        <f t="shared" si="25"/>
        <v>0</v>
      </c>
      <c r="T239" s="69" t="str">
        <f t="shared" si="26"/>
        <v/>
      </c>
      <c r="U239" s="69"/>
      <c r="V239" s="69"/>
      <c r="W239" s="69"/>
    </row>
    <row r="240" spans="1:23" x14ac:dyDescent="0.25">
      <c r="A240" s="61" t="str">
        <f t="shared" si="21"/>
        <v/>
      </c>
      <c r="B240" s="77"/>
      <c r="C240" s="81" t="s">
        <v>63</v>
      </c>
      <c r="D240" s="81">
        <v>334</v>
      </c>
      <c r="E240" s="81" t="s">
        <v>428</v>
      </c>
      <c r="F240" s="81" t="s">
        <v>61</v>
      </c>
      <c r="G240" s="81">
        <v>3</v>
      </c>
      <c r="H240" s="61" t="str">
        <f t="shared" si="22"/>
        <v/>
      </c>
      <c r="I240" s="62" t="str">
        <f t="shared" si="27"/>
        <v/>
      </c>
      <c r="J240" s="62" t="str">
        <f>IF(B240&lt;&gt;"",COUNTIF(B$9:$B10014,B240),"")</f>
        <v/>
      </c>
      <c r="K240" s="62"/>
      <c r="L240" s="62" t="str">
        <f>IF(B240&lt;&gt;"",COUNTIF(M$9:$M10014,F240),"")</f>
        <v/>
      </c>
      <c r="M240" s="62" t="str">
        <f t="shared" si="23"/>
        <v/>
      </c>
      <c r="N240" s="69" t="str">
        <f t="shared" si="24"/>
        <v/>
      </c>
      <c r="O240" s="69" t="str">
        <f>IF($N240="P",COUNTIF($N$9:$N$9781,"P")-'Rosa e Controlli'!$I$33,"0")</f>
        <v>0</v>
      </c>
      <c r="P240" s="69" t="str">
        <f>IF($N240="D",COUNTIF($N$9:$N$9781,"D")-'Rosa e Controlli'!$I$34,"0")</f>
        <v>0</v>
      </c>
      <c r="Q240" s="69" t="str">
        <f>IF($N240="C",COUNTIF($N$9:$N$9781,"C")-'Rosa e Controlli'!$I$35,"0")</f>
        <v>0</v>
      </c>
      <c r="R240" s="69" t="str">
        <f>IF($N240="A",COUNTIF($N$9:$N$9781,"A")-'Rosa e Controlli'!$I$36,"0")</f>
        <v>0</v>
      </c>
      <c r="S240" s="69">
        <f t="shared" si="25"/>
        <v>0</v>
      </c>
      <c r="T240" s="69" t="str">
        <f t="shared" si="26"/>
        <v/>
      </c>
      <c r="U240" s="69"/>
      <c r="V240" s="69"/>
      <c r="W240" s="69"/>
    </row>
    <row r="241" spans="1:23" x14ac:dyDescent="0.25">
      <c r="A241" s="61" t="str">
        <f t="shared" si="21"/>
        <v/>
      </c>
      <c r="B241" s="77"/>
      <c r="C241" s="81" t="s">
        <v>63</v>
      </c>
      <c r="D241" s="81">
        <v>335</v>
      </c>
      <c r="E241" s="81" t="s">
        <v>429</v>
      </c>
      <c r="F241" s="81" t="s">
        <v>240</v>
      </c>
      <c r="G241" s="81">
        <v>3</v>
      </c>
      <c r="H241" s="61" t="str">
        <f t="shared" si="22"/>
        <v/>
      </c>
      <c r="I241" s="62" t="str">
        <f t="shared" si="27"/>
        <v/>
      </c>
      <c r="J241" s="62" t="str">
        <f>IF(B241&lt;&gt;"",COUNTIF(B$9:$B10015,B241),"")</f>
        <v/>
      </c>
      <c r="K241" s="62"/>
      <c r="L241" s="62" t="str">
        <f>IF(B241&lt;&gt;"",COUNTIF(M$9:$M10015,F241),"")</f>
        <v/>
      </c>
      <c r="M241" s="62" t="str">
        <f t="shared" si="23"/>
        <v/>
      </c>
      <c r="N241" s="69" t="str">
        <f t="shared" si="24"/>
        <v/>
      </c>
      <c r="O241" s="69" t="str">
        <f>IF($N241="P",COUNTIF($N$9:$N$9781,"P")-'Rosa e Controlli'!$I$33,"0")</f>
        <v>0</v>
      </c>
      <c r="P241" s="69" t="str">
        <f>IF($N241="D",COUNTIF($N$9:$N$9781,"D")-'Rosa e Controlli'!$I$34,"0")</f>
        <v>0</v>
      </c>
      <c r="Q241" s="69" t="str">
        <f>IF($N241="C",COUNTIF($N$9:$N$9781,"C")-'Rosa e Controlli'!$I$35,"0")</f>
        <v>0</v>
      </c>
      <c r="R241" s="69" t="str">
        <f>IF($N241="A",COUNTIF($N$9:$N$9781,"A")-'Rosa e Controlli'!$I$36,"0")</f>
        <v>0</v>
      </c>
      <c r="S241" s="69">
        <f t="shared" si="25"/>
        <v>0</v>
      </c>
      <c r="T241" s="69" t="str">
        <f t="shared" si="26"/>
        <v/>
      </c>
      <c r="U241" s="69"/>
      <c r="V241" s="69"/>
      <c r="W241" s="69"/>
    </row>
    <row r="242" spans="1:23" x14ac:dyDescent="0.25">
      <c r="A242" s="61" t="str">
        <f t="shared" si="21"/>
        <v/>
      </c>
      <c r="B242" s="77"/>
      <c r="C242" s="81" t="s">
        <v>63</v>
      </c>
      <c r="D242" s="81">
        <v>336</v>
      </c>
      <c r="E242" s="81" t="s">
        <v>430</v>
      </c>
      <c r="F242" s="81" t="s">
        <v>55</v>
      </c>
      <c r="G242" s="81">
        <v>5</v>
      </c>
      <c r="H242" s="61" t="str">
        <f t="shared" si="22"/>
        <v/>
      </c>
      <c r="I242" s="62" t="str">
        <f t="shared" si="27"/>
        <v/>
      </c>
      <c r="J242" s="62" t="str">
        <f>IF(B242&lt;&gt;"",COUNTIF(B$9:$B10016,B242),"")</f>
        <v/>
      </c>
      <c r="K242" s="62"/>
      <c r="L242" s="62" t="str">
        <f>IF(B242&lt;&gt;"",COUNTIF(M$9:$M10016,F242),"")</f>
        <v/>
      </c>
      <c r="M242" s="62" t="str">
        <f t="shared" si="23"/>
        <v/>
      </c>
      <c r="N242" s="69" t="str">
        <f t="shared" si="24"/>
        <v/>
      </c>
      <c r="O242" s="69" t="str">
        <f>IF($N242="P",COUNTIF($N$9:$N$9781,"P")-'Rosa e Controlli'!$I$33,"0")</f>
        <v>0</v>
      </c>
      <c r="P242" s="69" t="str">
        <f>IF($N242="D",COUNTIF($N$9:$N$9781,"D")-'Rosa e Controlli'!$I$34,"0")</f>
        <v>0</v>
      </c>
      <c r="Q242" s="69" t="str">
        <f>IF($N242="C",COUNTIF($N$9:$N$9781,"C")-'Rosa e Controlli'!$I$35,"0")</f>
        <v>0</v>
      </c>
      <c r="R242" s="69" t="str">
        <f>IF($N242="A",COUNTIF($N$9:$N$9781,"A")-'Rosa e Controlli'!$I$36,"0")</f>
        <v>0</v>
      </c>
      <c r="S242" s="69">
        <f t="shared" si="25"/>
        <v>0</v>
      </c>
      <c r="T242" s="69" t="str">
        <f t="shared" si="26"/>
        <v/>
      </c>
      <c r="U242" s="69"/>
      <c r="V242" s="69"/>
      <c r="W242" s="69"/>
    </row>
    <row r="243" spans="1:23" x14ac:dyDescent="0.25">
      <c r="A243" s="61" t="str">
        <f t="shared" si="21"/>
        <v/>
      </c>
      <c r="B243" s="77"/>
      <c r="C243" s="81" t="s">
        <v>63</v>
      </c>
      <c r="D243" s="81">
        <v>337</v>
      </c>
      <c r="E243" s="81" t="s">
        <v>431</v>
      </c>
      <c r="F243" s="81" t="s">
        <v>262</v>
      </c>
      <c r="G243" s="81">
        <v>6</v>
      </c>
      <c r="H243" s="61" t="str">
        <f t="shared" si="22"/>
        <v/>
      </c>
      <c r="I243" s="62" t="str">
        <f t="shared" si="27"/>
        <v/>
      </c>
      <c r="J243" s="62" t="str">
        <f>IF(B243&lt;&gt;"",COUNTIF(B$9:$B10017,B243),"")</f>
        <v/>
      </c>
      <c r="K243" s="62"/>
      <c r="L243" s="62" t="str">
        <f>IF(B243&lt;&gt;"",COUNTIF(M$9:$M10017,F243),"")</f>
        <v/>
      </c>
      <c r="M243" s="62" t="str">
        <f t="shared" si="23"/>
        <v/>
      </c>
      <c r="N243" s="69" t="str">
        <f t="shared" si="24"/>
        <v/>
      </c>
      <c r="O243" s="69" t="str">
        <f>IF($N243="P",COUNTIF($N$9:$N$9781,"P")-'Rosa e Controlli'!$I$33,"0")</f>
        <v>0</v>
      </c>
      <c r="P243" s="69" t="str">
        <f>IF($N243="D",COUNTIF($N$9:$N$9781,"D")-'Rosa e Controlli'!$I$34,"0")</f>
        <v>0</v>
      </c>
      <c r="Q243" s="69" t="str">
        <f>IF($N243="C",COUNTIF($N$9:$N$9781,"C")-'Rosa e Controlli'!$I$35,"0")</f>
        <v>0</v>
      </c>
      <c r="R243" s="69" t="str">
        <f>IF($N243="A",COUNTIF($N$9:$N$9781,"A")-'Rosa e Controlli'!$I$36,"0")</f>
        <v>0</v>
      </c>
      <c r="S243" s="69">
        <f t="shared" si="25"/>
        <v>0</v>
      </c>
      <c r="T243" s="69" t="str">
        <f t="shared" si="26"/>
        <v/>
      </c>
      <c r="U243" s="69"/>
      <c r="V243" s="69"/>
      <c r="W243" s="69"/>
    </row>
    <row r="244" spans="1:23" x14ac:dyDescent="0.25">
      <c r="A244" s="61" t="str">
        <f t="shared" si="21"/>
        <v/>
      </c>
      <c r="B244" s="77"/>
      <c r="C244" s="81" t="s">
        <v>63</v>
      </c>
      <c r="D244" s="81">
        <v>338</v>
      </c>
      <c r="E244" s="81" t="s">
        <v>432</v>
      </c>
      <c r="F244" s="81" t="s">
        <v>231</v>
      </c>
      <c r="G244" s="81">
        <v>4</v>
      </c>
      <c r="H244" s="61" t="str">
        <f t="shared" si="22"/>
        <v/>
      </c>
      <c r="I244" s="62" t="str">
        <f t="shared" si="27"/>
        <v/>
      </c>
      <c r="J244" s="62" t="str">
        <f>IF(B244&lt;&gt;"",COUNTIF(B$9:$B10018,B244),"")</f>
        <v/>
      </c>
      <c r="K244" s="62"/>
      <c r="L244" s="62" t="str">
        <f>IF(B244&lt;&gt;"",COUNTIF(M$9:$M10018,F244),"")</f>
        <v/>
      </c>
      <c r="M244" s="62" t="str">
        <f t="shared" si="23"/>
        <v/>
      </c>
      <c r="N244" s="69" t="str">
        <f t="shared" si="24"/>
        <v/>
      </c>
      <c r="O244" s="69" t="str">
        <f>IF($N244="P",COUNTIF($N$9:$N$9781,"P")-'Rosa e Controlli'!$I$33,"0")</f>
        <v>0</v>
      </c>
      <c r="P244" s="69" t="str">
        <f>IF($N244="D",COUNTIF($N$9:$N$9781,"D")-'Rosa e Controlli'!$I$34,"0")</f>
        <v>0</v>
      </c>
      <c r="Q244" s="69" t="str">
        <f>IF($N244="C",COUNTIF($N$9:$N$9781,"C")-'Rosa e Controlli'!$I$35,"0")</f>
        <v>0</v>
      </c>
      <c r="R244" s="69" t="str">
        <f>IF($N244="A",COUNTIF($N$9:$N$9781,"A")-'Rosa e Controlli'!$I$36,"0")</f>
        <v>0</v>
      </c>
      <c r="S244" s="69">
        <f t="shared" si="25"/>
        <v>0</v>
      </c>
      <c r="T244" s="69" t="str">
        <f t="shared" si="26"/>
        <v/>
      </c>
      <c r="U244" s="69"/>
      <c r="V244" s="69"/>
      <c r="W244" s="69"/>
    </row>
    <row r="245" spans="1:23" x14ac:dyDescent="0.25">
      <c r="A245" s="61" t="str">
        <f t="shared" si="21"/>
        <v/>
      </c>
      <c r="B245" s="77"/>
      <c r="C245" s="81" t="s">
        <v>63</v>
      </c>
      <c r="D245" s="81">
        <v>339</v>
      </c>
      <c r="E245" s="81" t="s">
        <v>433</v>
      </c>
      <c r="F245" s="81" t="s">
        <v>252</v>
      </c>
      <c r="G245" s="81">
        <v>8</v>
      </c>
      <c r="H245" s="61" t="str">
        <f t="shared" si="22"/>
        <v/>
      </c>
      <c r="I245" s="62" t="str">
        <f t="shared" si="27"/>
        <v/>
      </c>
      <c r="J245" s="62" t="str">
        <f>IF(B245&lt;&gt;"",COUNTIF(B$9:$B10019,B245),"")</f>
        <v/>
      </c>
      <c r="K245" s="62"/>
      <c r="L245" s="62" t="str">
        <f>IF(B245&lt;&gt;"",COUNTIF(M$9:$M10019,F245),"")</f>
        <v/>
      </c>
      <c r="M245" s="62" t="str">
        <f t="shared" si="23"/>
        <v/>
      </c>
      <c r="N245" s="69" t="str">
        <f t="shared" si="24"/>
        <v/>
      </c>
      <c r="O245" s="69" t="str">
        <f>IF($N245="P",COUNTIF($N$9:$N$9781,"P")-'Rosa e Controlli'!$I$33,"0")</f>
        <v>0</v>
      </c>
      <c r="P245" s="69" t="str">
        <f>IF($N245="D",COUNTIF($N$9:$N$9781,"D")-'Rosa e Controlli'!$I$34,"0")</f>
        <v>0</v>
      </c>
      <c r="Q245" s="69" t="str">
        <f>IF($N245="C",COUNTIF($N$9:$N$9781,"C")-'Rosa e Controlli'!$I$35,"0")</f>
        <v>0</v>
      </c>
      <c r="R245" s="69" t="str">
        <f>IF($N245="A",COUNTIF($N$9:$N$9781,"A")-'Rosa e Controlli'!$I$36,"0")</f>
        <v>0</v>
      </c>
      <c r="S245" s="69">
        <f t="shared" si="25"/>
        <v>0</v>
      </c>
      <c r="T245" s="69" t="str">
        <f t="shared" si="26"/>
        <v/>
      </c>
      <c r="U245" s="69"/>
      <c r="V245" s="69"/>
      <c r="W245" s="69"/>
    </row>
    <row r="246" spans="1:23" x14ac:dyDescent="0.25">
      <c r="A246" s="61" t="str">
        <f t="shared" si="21"/>
        <v/>
      </c>
      <c r="B246" s="77"/>
      <c r="C246" s="81" t="s">
        <v>63</v>
      </c>
      <c r="D246" s="81">
        <v>340</v>
      </c>
      <c r="E246" s="81" t="s">
        <v>113</v>
      </c>
      <c r="F246" s="81" t="s">
        <v>59</v>
      </c>
      <c r="G246" s="81">
        <v>8</v>
      </c>
      <c r="H246" s="61" t="str">
        <f t="shared" si="22"/>
        <v/>
      </c>
      <c r="I246" s="62" t="str">
        <f t="shared" si="27"/>
        <v/>
      </c>
      <c r="J246" s="62" t="str">
        <f>IF(B246&lt;&gt;"",COUNTIF(B$9:$B10020,B246),"")</f>
        <v/>
      </c>
      <c r="K246" s="62"/>
      <c r="L246" s="62" t="str">
        <f>IF(B246&lt;&gt;"",COUNTIF(M$9:$M10020,F246),"")</f>
        <v/>
      </c>
      <c r="M246" s="62" t="str">
        <f t="shared" si="23"/>
        <v/>
      </c>
      <c r="N246" s="69" t="str">
        <f t="shared" si="24"/>
        <v/>
      </c>
      <c r="O246" s="69" t="str">
        <f>IF($N246="P",COUNTIF($N$9:$N$9781,"P")-'Rosa e Controlli'!$I$33,"0")</f>
        <v>0</v>
      </c>
      <c r="P246" s="69" t="str">
        <f>IF($N246="D",COUNTIF($N$9:$N$9781,"D")-'Rosa e Controlli'!$I$34,"0")</f>
        <v>0</v>
      </c>
      <c r="Q246" s="69" t="str">
        <f>IF($N246="C",COUNTIF($N$9:$N$9781,"C")-'Rosa e Controlli'!$I$35,"0")</f>
        <v>0</v>
      </c>
      <c r="R246" s="69" t="str">
        <f>IF($N246="A",COUNTIF($N$9:$N$9781,"A")-'Rosa e Controlli'!$I$36,"0")</f>
        <v>0</v>
      </c>
      <c r="S246" s="69">
        <f t="shared" si="25"/>
        <v>0</v>
      </c>
      <c r="T246" s="69" t="str">
        <f t="shared" si="26"/>
        <v/>
      </c>
      <c r="U246" s="69"/>
      <c r="V246" s="69"/>
      <c r="W246" s="69"/>
    </row>
    <row r="247" spans="1:23" x14ac:dyDescent="0.25">
      <c r="A247" s="61" t="str">
        <f t="shared" si="21"/>
        <v/>
      </c>
      <c r="B247" s="77"/>
      <c r="C247" s="81" t="s">
        <v>63</v>
      </c>
      <c r="D247" s="81">
        <v>341</v>
      </c>
      <c r="E247" s="81" t="s">
        <v>434</v>
      </c>
      <c r="F247" s="81" t="s">
        <v>252</v>
      </c>
      <c r="G247" s="81">
        <v>2</v>
      </c>
      <c r="H247" s="61" t="str">
        <f t="shared" si="22"/>
        <v/>
      </c>
      <c r="I247" s="62" t="str">
        <f t="shared" si="27"/>
        <v/>
      </c>
      <c r="J247" s="62" t="str">
        <f>IF(B247&lt;&gt;"",COUNTIF(B$9:$B10021,B247),"")</f>
        <v/>
      </c>
      <c r="K247" s="62"/>
      <c r="L247" s="62" t="str">
        <f>IF(B247&lt;&gt;"",COUNTIF(M$9:$M10021,F247),"")</f>
        <v/>
      </c>
      <c r="M247" s="62" t="str">
        <f t="shared" si="23"/>
        <v/>
      </c>
      <c r="N247" s="69" t="str">
        <f t="shared" si="24"/>
        <v/>
      </c>
      <c r="O247" s="69" t="str">
        <f>IF($N247="P",COUNTIF($N$9:$N$9781,"P")-'Rosa e Controlli'!$I$33,"0")</f>
        <v>0</v>
      </c>
      <c r="P247" s="69" t="str">
        <f>IF($N247="D",COUNTIF($N$9:$N$9781,"D")-'Rosa e Controlli'!$I$34,"0")</f>
        <v>0</v>
      </c>
      <c r="Q247" s="69" t="str">
        <f>IF($N247="C",COUNTIF($N$9:$N$9781,"C")-'Rosa e Controlli'!$I$35,"0")</f>
        <v>0</v>
      </c>
      <c r="R247" s="69" t="str">
        <f>IF($N247="A",COUNTIF($N$9:$N$9781,"A")-'Rosa e Controlli'!$I$36,"0")</f>
        <v>0</v>
      </c>
      <c r="S247" s="69">
        <f t="shared" si="25"/>
        <v>0</v>
      </c>
      <c r="T247" s="69" t="str">
        <f t="shared" si="26"/>
        <v/>
      </c>
      <c r="U247" s="69"/>
      <c r="V247" s="69"/>
      <c r="W247" s="69"/>
    </row>
    <row r="248" spans="1:23" x14ac:dyDescent="0.25">
      <c r="A248" s="61" t="str">
        <f t="shared" si="21"/>
        <v/>
      </c>
      <c r="B248" s="77"/>
      <c r="C248" s="81" t="s">
        <v>63</v>
      </c>
      <c r="D248" s="81">
        <v>342</v>
      </c>
      <c r="E248" s="81" t="s">
        <v>435</v>
      </c>
      <c r="F248" s="81" t="s">
        <v>55</v>
      </c>
      <c r="G248" s="81">
        <v>2</v>
      </c>
      <c r="H248" s="61" t="str">
        <f t="shared" si="22"/>
        <v/>
      </c>
      <c r="I248" s="62" t="str">
        <f t="shared" si="27"/>
        <v/>
      </c>
      <c r="J248" s="62" t="str">
        <f>IF(B248&lt;&gt;"",COUNTIF(B$9:$B10022,B248),"")</f>
        <v/>
      </c>
      <c r="K248" s="62"/>
      <c r="L248" s="62" t="str">
        <f>IF(B248&lt;&gt;"",COUNTIF(M$9:$M10022,F248),"")</f>
        <v/>
      </c>
      <c r="M248" s="62" t="str">
        <f t="shared" si="23"/>
        <v/>
      </c>
      <c r="N248" s="69" t="str">
        <f t="shared" si="24"/>
        <v/>
      </c>
      <c r="O248" s="69" t="str">
        <f>IF($N248="P",COUNTIF($N$9:$N$9781,"P")-'Rosa e Controlli'!$I$33,"0")</f>
        <v>0</v>
      </c>
      <c r="P248" s="69" t="str">
        <f>IF($N248="D",COUNTIF($N$9:$N$9781,"D")-'Rosa e Controlli'!$I$34,"0")</f>
        <v>0</v>
      </c>
      <c r="Q248" s="69" t="str">
        <f>IF($N248="C",COUNTIF($N$9:$N$9781,"C")-'Rosa e Controlli'!$I$35,"0")</f>
        <v>0</v>
      </c>
      <c r="R248" s="69" t="str">
        <f>IF($N248="A",COUNTIF($N$9:$N$9781,"A")-'Rosa e Controlli'!$I$36,"0")</f>
        <v>0</v>
      </c>
      <c r="S248" s="69">
        <f t="shared" si="25"/>
        <v>0</v>
      </c>
      <c r="T248" s="69" t="str">
        <f t="shared" si="26"/>
        <v/>
      </c>
      <c r="U248" s="69"/>
      <c r="V248" s="69"/>
      <c r="W248" s="69"/>
    </row>
    <row r="249" spans="1:23" x14ac:dyDescent="0.25">
      <c r="A249" s="61" t="str">
        <f t="shared" si="21"/>
        <v/>
      </c>
      <c r="B249" s="77"/>
      <c r="C249" s="81" t="s">
        <v>63</v>
      </c>
      <c r="D249" s="81">
        <v>343</v>
      </c>
      <c r="E249" s="81" t="s">
        <v>436</v>
      </c>
      <c r="F249" s="81" t="s">
        <v>220</v>
      </c>
      <c r="G249" s="81">
        <v>2</v>
      </c>
      <c r="H249" s="61" t="str">
        <f t="shared" si="22"/>
        <v/>
      </c>
      <c r="I249" s="62" t="str">
        <f t="shared" si="27"/>
        <v/>
      </c>
      <c r="J249" s="62" t="str">
        <f>IF(B249&lt;&gt;"",COUNTIF(B$9:$B10023,B249),"")</f>
        <v/>
      </c>
      <c r="K249" s="62"/>
      <c r="L249" s="62" t="str">
        <f>IF(B249&lt;&gt;"",COUNTIF(M$9:$M10023,F249),"")</f>
        <v/>
      </c>
      <c r="M249" s="62" t="str">
        <f t="shared" si="23"/>
        <v/>
      </c>
      <c r="N249" s="69" t="str">
        <f t="shared" si="24"/>
        <v/>
      </c>
      <c r="O249" s="69" t="str">
        <f>IF($N249="P",COUNTIF($N$9:$N$9781,"P")-'Rosa e Controlli'!$I$33,"0")</f>
        <v>0</v>
      </c>
      <c r="P249" s="69" t="str">
        <f>IF($N249="D",COUNTIF($N$9:$N$9781,"D")-'Rosa e Controlli'!$I$34,"0")</f>
        <v>0</v>
      </c>
      <c r="Q249" s="69" t="str">
        <f>IF($N249="C",COUNTIF($N$9:$N$9781,"C")-'Rosa e Controlli'!$I$35,"0")</f>
        <v>0</v>
      </c>
      <c r="R249" s="69" t="str">
        <f>IF($N249="A",COUNTIF($N$9:$N$9781,"A")-'Rosa e Controlli'!$I$36,"0")</f>
        <v>0</v>
      </c>
      <c r="S249" s="69">
        <f t="shared" si="25"/>
        <v>0</v>
      </c>
      <c r="T249" s="69" t="str">
        <f t="shared" si="26"/>
        <v/>
      </c>
      <c r="U249" s="69"/>
      <c r="V249" s="69"/>
      <c r="W249" s="69"/>
    </row>
    <row r="250" spans="1:23" x14ac:dyDescent="0.25">
      <c r="A250" s="61" t="str">
        <f t="shared" si="21"/>
        <v/>
      </c>
      <c r="B250" s="77"/>
      <c r="C250" s="81" t="s">
        <v>63</v>
      </c>
      <c r="D250" s="81">
        <v>344</v>
      </c>
      <c r="E250" s="81" t="s">
        <v>114</v>
      </c>
      <c r="F250" s="81" t="s">
        <v>71</v>
      </c>
      <c r="G250" s="81">
        <v>4</v>
      </c>
      <c r="H250" s="61" t="str">
        <f t="shared" si="22"/>
        <v/>
      </c>
      <c r="I250" s="62" t="str">
        <f t="shared" si="27"/>
        <v/>
      </c>
      <c r="J250" s="62" t="str">
        <f>IF(B250&lt;&gt;"",COUNTIF(B$9:$B10024,B250),"")</f>
        <v/>
      </c>
      <c r="K250" s="62"/>
      <c r="L250" s="62" t="str">
        <f>IF(B250&lt;&gt;"",COUNTIF(M$9:$M10024,F250),"")</f>
        <v/>
      </c>
      <c r="M250" s="62" t="str">
        <f t="shared" si="23"/>
        <v/>
      </c>
      <c r="N250" s="69" t="str">
        <f t="shared" si="24"/>
        <v/>
      </c>
      <c r="O250" s="69" t="str">
        <f>IF($N250="P",COUNTIF($N$9:$N$9781,"P")-'Rosa e Controlli'!$I$33,"0")</f>
        <v>0</v>
      </c>
      <c r="P250" s="69" t="str">
        <f>IF($N250="D",COUNTIF($N$9:$N$9781,"D")-'Rosa e Controlli'!$I$34,"0")</f>
        <v>0</v>
      </c>
      <c r="Q250" s="69" t="str">
        <f>IF($N250="C",COUNTIF($N$9:$N$9781,"C")-'Rosa e Controlli'!$I$35,"0")</f>
        <v>0</v>
      </c>
      <c r="R250" s="69" t="str">
        <f>IF($N250="A",COUNTIF($N$9:$N$9781,"A")-'Rosa e Controlli'!$I$36,"0")</f>
        <v>0</v>
      </c>
      <c r="S250" s="69">
        <f t="shared" si="25"/>
        <v>0</v>
      </c>
      <c r="T250" s="69" t="str">
        <f t="shared" si="26"/>
        <v/>
      </c>
      <c r="U250" s="69"/>
      <c r="V250" s="69"/>
      <c r="W250" s="69"/>
    </row>
    <row r="251" spans="1:23" x14ac:dyDescent="0.25">
      <c r="A251" s="61" t="str">
        <f t="shared" si="21"/>
        <v/>
      </c>
      <c r="B251" s="77"/>
      <c r="C251" s="81" t="s">
        <v>63</v>
      </c>
      <c r="D251" s="81">
        <v>345</v>
      </c>
      <c r="E251" s="81" t="s">
        <v>437</v>
      </c>
      <c r="F251" s="81" t="s">
        <v>220</v>
      </c>
      <c r="G251" s="81">
        <v>3</v>
      </c>
      <c r="H251" s="61" t="str">
        <f t="shared" si="22"/>
        <v/>
      </c>
      <c r="I251" s="62" t="str">
        <f t="shared" si="27"/>
        <v/>
      </c>
      <c r="J251" s="62" t="str">
        <f>IF(B251&lt;&gt;"",COUNTIF(B$9:$B10025,B251),"")</f>
        <v/>
      </c>
      <c r="K251" s="62"/>
      <c r="L251" s="62" t="str">
        <f>IF(B251&lt;&gt;"",COUNTIF(M$9:$M10025,F251),"")</f>
        <v/>
      </c>
      <c r="M251" s="62" t="str">
        <f t="shared" si="23"/>
        <v/>
      </c>
      <c r="N251" s="69" t="str">
        <f t="shared" si="24"/>
        <v/>
      </c>
      <c r="O251" s="69" t="str">
        <f>IF($N251="P",COUNTIF($N$9:$N$9781,"P")-'Rosa e Controlli'!$I$33,"0")</f>
        <v>0</v>
      </c>
      <c r="P251" s="69" t="str">
        <f>IF($N251="D",COUNTIF($N$9:$N$9781,"D")-'Rosa e Controlli'!$I$34,"0")</f>
        <v>0</v>
      </c>
      <c r="Q251" s="69" t="str">
        <f>IF($N251="C",COUNTIF($N$9:$N$9781,"C")-'Rosa e Controlli'!$I$35,"0")</f>
        <v>0</v>
      </c>
      <c r="R251" s="69" t="str">
        <f>IF($N251="A",COUNTIF($N$9:$N$9781,"A")-'Rosa e Controlli'!$I$36,"0")</f>
        <v>0</v>
      </c>
      <c r="S251" s="69">
        <f t="shared" si="25"/>
        <v>0</v>
      </c>
      <c r="T251" s="69" t="str">
        <f t="shared" si="26"/>
        <v/>
      </c>
      <c r="U251" s="69"/>
      <c r="V251" s="69"/>
      <c r="W251" s="69"/>
    </row>
    <row r="252" spans="1:23" x14ac:dyDescent="0.25">
      <c r="A252" s="61" t="str">
        <f t="shared" si="21"/>
        <v/>
      </c>
      <c r="B252" s="77"/>
      <c r="C252" s="81" t="s">
        <v>63</v>
      </c>
      <c r="D252" s="81">
        <v>346</v>
      </c>
      <c r="E252" s="81" t="s">
        <v>438</v>
      </c>
      <c r="F252" s="81" t="s">
        <v>228</v>
      </c>
      <c r="G252" s="81">
        <v>16</v>
      </c>
      <c r="H252" s="61" t="str">
        <f t="shared" si="22"/>
        <v/>
      </c>
      <c r="I252" s="62" t="str">
        <f t="shared" si="27"/>
        <v/>
      </c>
      <c r="J252" s="62" t="str">
        <f>IF(B252&lt;&gt;"",COUNTIF(B$9:$B10026,B252),"")</f>
        <v/>
      </c>
      <c r="K252" s="62"/>
      <c r="L252" s="62" t="str">
        <f>IF(B252&lt;&gt;"",COUNTIF(M$9:$M10026,F252),"")</f>
        <v/>
      </c>
      <c r="M252" s="62" t="str">
        <f t="shared" si="23"/>
        <v/>
      </c>
      <c r="N252" s="69" t="str">
        <f t="shared" si="24"/>
        <v/>
      </c>
      <c r="O252" s="69" t="str">
        <f>IF($N252="P",COUNTIF($N$9:$N$9781,"P")-'Rosa e Controlli'!$I$33,"0")</f>
        <v>0</v>
      </c>
      <c r="P252" s="69" t="str">
        <f>IF($N252="D",COUNTIF($N$9:$N$9781,"D")-'Rosa e Controlli'!$I$34,"0")</f>
        <v>0</v>
      </c>
      <c r="Q252" s="69" t="str">
        <f>IF($N252="C",COUNTIF($N$9:$N$9781,"C")-'Rosa e Controlli'!$I$35,"0")</f>
        <v>0</v>
      </c>
      <c r="R252" s="69" t="str">
        <f>IF($N252="A",COUNTIF($N$9:$N$9781,"A")-'Rosa e Controlli'!$I$36,"0")</f>
        <v>0</v>
      </c>
      <c r="S252" s="69">
        <f t="shared" si="25"/>
        <v>0</v>
      </c>
      <c r="T252" s="69" t="str">
        <f t="shared" si="26"/>
        <v/>
      </c>
      <c r="U252" s="69"/>
      <c r="V252" s="69"/>
      <c r="W252" s="69"/>
    </row>
    <row r="253" spans="1:23" x14ac:dyDescent="0.25">
      <c r="A253" s="61" t="str">
        <f t="shared" si="21"/>
        <v/>
      </c>
      <c r="B253" s="77"/>
      <c r="C253" s="81" t="s">
        <v>63</v>
      </c>
      <c r="D253" s="81">
        <v>347</v>
      </c>
      <c r="E253" s="81" t="s">
        <v>439</v>
      </c>
      <c r="F253" s="81" t="s">
        <v>240</v>
      </c>
      <c r="G253" s="81">
        <v>4</v>
      </c>
      <c r="H253" s="61" t="str">
        <f t="shared" si="22"/>
        <v/>
      </c>
      <c r="I253" s="62" t="str">
        <f t="shared" si="27"/>
        <v/>
      </c>
      <c r="J253" s="62" t="str">
        <f>IF(B253&lt;&gt;"",COUNTIF(B$9:$B10027,B253),"")</f>
        <v/>
      </c>
      <c r="K253" s="62"/>
      <c r="L253" s="62" t="str">
        <f>IF(B253&lt;&gt;"",COUNTIF(M$9:$M10027,F253),"")</f>
        <v/>
      </c>
      <c r="M253" s="62" t="str">
        <f t="shared" si="23"/>
        <v/>
      </c>
      <c r="N253" s="69" t="str">
        <f t="shared" si="24"/>
        <v/>
      </c>
      <c r="O253" s="69" t="str">
        <f>IF($N253="P",COUNTIF($N$9:$N$9781,"P")-'Rosa e Controlli'!$I$33,"0")</f>
        <v>0</v>
      </c>
      <c r="P253" s="69" t="str">
        <f>IF($N253="D",COUNTIF($N$9:$N$9781,"D")-'Rosa e Controlli'!$I$34,"0")</f>
        <v>0</v>
      </c>
      <c r="Q253" s="69" t="str">
        <f>IF($N253="C",COUNTIF($N$9:$N$9781,"C")-'Rosa e Controlli'!$I$35,"0")</f>
        <v>0</v>
      </c>
      <c r="R253" s="69" t="str">
        <f>IF($N253="A",COUNTIF($N$9:$N$9781,"A")-'Rosa e Controlli'!$I$36,"0")</f>
        <v>0</v>
      </c>
      <c r="S253" s="69">
        <f t="shared" si="25"/>
        <v>0</v>
      </c>
      <c r="T253" s="69" t="str">
        <f t="shared" si="26"/>
        <v/>
      </c>
      <c r="U253" s="69"/>
      <c r="V253" s="69"/>
      <c r="W253" s="69"/>
    </row>
    <row r="254" spans="1:23" x14ac:dyDescent="0.25">
      <c r="A254" s="61" t="str">
        <f t="shared" si="21"/>
        <v/>
      </c>
      <c r="B254" s="77"/>
      <c r="C254" s="81" t="s">
        <v>63</v>
      </c>
      <c r="D254" s="81">
        <v>348</v>
      </c>
      <c r="E254" s="81" t="s">
        <v>440</v>
      </c>
      <c r="F254" s="81" t="s">
        <v>274</v>
      </c>
      <c r="G254" s="81">
        <v>4</v>
      </c>
      <c r="H254" s="61" t="str">
        <f t="shared" si="22"/>
        <v/>
      </c>
      <c r="I254" s="62" t="str">
        <f t="shared" si="27"/>
        <v/>
      </c>
      <c r="J254" s="62" t="str">
        <f>IF(B254&lt;&gt;"",COUNTIF(B$9:$B10028,B254),"")</f>
        <v/>
      </c>
      <c r="K254" s="62"/>
      <c r="L254" s="62" t="str">
        <f>IF(B254&lt;&gt;"",COUNTIF(M$9:$M10028,F254),"")</f>
        <v/>
      </c>
      <c r="M254" s="62" t="str">
        <f t="shared" si="23"/>
        <v/>
      </c>
      <c r="N254" s="69" t="str">
        <f t="shared" si="24"/>
        <v/>
      </c>
      <c r="O254" s="69" t="str">
        <f>IF($N254="P",COUNTIF($N$9:$N$9781,"P")-'Rosa e Controlli'!$I$33,"0")</f>
        <v>0</v>
      </c>
      <c r="P254" s="69" t="str">
        <f>IF($N254="D",COUNTIF($N$9:$N$9781,"D")-'Rosa e Controlli'!$I$34,"0")</f>
        <v>0</v>
      </c>
      <c r="Q254" s="69" t="str">
        <f>IF($N254="C",COUNTIF($N$9:$N$9781,"C")-'Rosa e Controlli'!$I$35,"0")</f>
        <v>0</v>
      </c>
      <c r="R254" s="69" t="str">
        <f>IF($N254="A",COUNTIF($N$9:$N$9781,"A")-'Rosa e Controlli'!$I$36,"0")</f>
        <v>0</v>
      </c>
      <c r="S254" s="69">
        <f t="shared" si="25"/>
        <v>0</v>
      </c>
      <c r="T254" s="69" t="str">
        <f t="shared" si="26"/>
        <v/>
      </c>
      <c r="U254" s="69"/>
      <c r="V254" s="69"/>
      <c r="W254" s="69"/>
    </row>
    <row r="255" spans="1:23" x14ac:dyDescent="0.25">
      <c r="A255" s="61" t="str">
        <f t="shared" si="21"/>
        <v/>
      </c>
      <c r="B255" s="77"/>
      <c r="C255" s="81" t="s">
        <v>63</v>
      </c>
      <c r="D255" s="81">
        <v>349</v>
      </c>
      <c r="E255" s="81" t="s">
        <v>441</v>
      </c>
      <c r="F255" s="81" t="s">
        <v>246</v>
      </c>
      <c r="G255" s="81">
        <v>3</v>
      </c>
      <c r="H255" s="61" t="str">
        <f t="shared" si="22"/>
        <v/>
      </c>
      <c r="I255" s="62" t="str">
        <f t="shared" si="27"/>
        <v/>
      </c>
      <c r="J255" s="62" t="str">
        <f>IF(B255&lt;&gt;"",COUNTIF(B$9:$B10029,B255),"")</f>
        <v/>
      </c>
      <c r="K255" s="62"/>
      <c r="L255" s="62" t="str">
        <f>IF(B255&lt;&gt;"",COUNTIF(M$9:$M10029,F255),"")</f>
        <v/>
      </c>
      <c r="M255" s="62" t="str">
        <f t="shared" si="23"/>
        <v/>
      </c>
      <c r="N255" s="69" t="str">
        <f t="shared" si="24"/>
        <v/>
      </c>
      <c r="O255" s="69" t="str">
        <f>IF($N255="P",COUNTIF($N$9:$N$9781,"P")-'Rosa e Controlli'!$I$33,"0")</f>
        <v>0</v>
      </c>
      <c r="P255" s="69" t="str">
        <f>IF($N255="D",COUNTIF($N$9:$N$9781,"D")-'Rosa e Controlli'!$I$34,"0")</f>
        <v>0</v>
      </c>
      <c r="Q255" s="69" t="str">
        <f>IF($N255="C",COUNTIF($N$9:$N$9781,"C")-'Rosa e Controlli'!$I$35,"0")</f>
        <v>0</v>
      </c>
      <c r="R255" s="69" t="str">
        <f>IF($N255="A",COUNTIF($N$9:$N$9781,"A")-'Rosa e Controlli'!$I$36,"0")</f>
        <v>0</v>
      </c>
      <c r="S255" s="69">
        <f t="shared" si="25"/>
        <v>0</v>
      </c>
      <c r="T255" s="69" t="str">
        <f t="shared" si="26"/>
        <v/>
      </c>
      <c r="U255" s="69"/>
      <c r="V255" s="69"/>
      <c r="W255" s="69"/>
    </row>
    <row r="256" spans="1:23" x14ac:dyDescent="0.25">
      <c r="A256" s="61" t="str">
        <f t="shared" si="21"/>
        <v/>
      </c>
      <c r="B256" s="77"/>
      <c r="C256" s="81" t="s">
        <v>63</v>
      </c>
      <c r="D256" s="81">
        <v>350</v>
      </c>
      <c r="E256" s="81" t="s">
        <v>442</v>
      </c>
      <c r="F256" s="81" t="s">
        <v>57</v>
      </c>
      <c r="G256" s="81">
        <v>2</v>
      </c>
      <c r="H256" s="61" t="str">
        <f t="shared" si="22"/>
        <v/>
      </c>
      <c r="I256" s="62" t="str">
        <f t="shared" si="27"/>
        <v/>
      </c>
      <c r="J256" s="62" t="str">
        <f>IF(B256&lt;&gt;"",COUNTIF(B$9:$B10030,B256),"")</f>
        <v/>
      </c>
      <c r="K256" s="62"/>
      <c r="L256" s="62" t="str">
        <f>IF(B256&lt;&gt;"",COUNTIF(M$9:$M10030,F256),"")</f>
        <v/>
      </c>
      <c r="M256" s="62" t="str">
        <f t="shared" si="23"/>
        <v/>
      </c>
      <c r="N256" s="69" t="str">
        <f t="shared" si="24"/>
        <v/>
      </c>
      <c r="O256" s="69" t="str">
        <f>IF($N256="P",COUNTIF($N$9:$N$9781,"P")-'Rosa e Controlli'!$I$33,"0")</f>
        <v>0</v>
      </c>
      <c r="P256" s="69" t="str">
        <f>IF($N256="D",COUNTIF($N$9:$N$9781,"D")-'Rosa e Controlli'!$I$34,"0")</f>
        <v>0</v>
      </c>
      <c r="Q256" s="69" t="str">
        <f>IF($N256="C",COUNTIF($N$9:$N$9781,"C")-'Rosa e Controlli'!$I$35,"0")</f>
        <v>0</v>
      </c>
      <c r="R256" s="69" t="str">
        <f>IF($N256="A",COUNTIF($N$9:$N$9781,"A")-'Rosa e Controlli'!$I$36,"0")</f>
        <v>0</v>
      </c>
      <c r="S256" s="69">
        <f t="shared" si="25"/>
        <v>0</v>
      </c>
      <c r="T256" s="69" t="str">
        <f t="shared" si="26"/>
        <v/>
      </c>
      <c r="U256" s="69"/>
      <c r="V256" s="69"/>
      <c r="W256" s="69"/>
    </row>
    <row r="257" spans="1:23" x14ac:dyDescent="0.25">
      <c r="A257" s="61" t="str">
        <f t="shared" si="21"/>
        <v/>
      </c>
      <c r="B257" s="77"/>
      <c r="C257" s="81" t="s">
        <v>63</v>
      </c>
      <c r="D257" s="81">
        <v>351</v>
      </c>
      <c r="E257" s="81" t="s">
        <v>115</v>
      </c>
      <c r="F257" s="81" t="s">
        <v>69</v>
      </c>
      <c r="G257" s="81">
        <v>6</v>
      </c>
      <c r="H257" s="61" t="str">
        <f t="shared" si="22"/>
        <v/>
      </c>
      <c r="I257" s="62" t="str">
        <f t="shared" si="27"/>
        <v/>
      </c>
      <c r="J257" s="62" t="str">
        <f>IF(B257&lt;&gt;"",COUNTIF(B$9:$B10031,B257),"")</f>
        <v/>
      </c>
      <c r="K257" s="62"/>
      <c r="L257" s="62" t="str">
        <f>IF(B257&lt;&gt;"",COUNTIF(M$9:$M10031,F257),"")</f>
        <v/>
      </c>
      <c r="M257" s="62" t="str">
        <f t="shared" si="23"/>
        <v/>
      </c>
      <c r="N257" s="69" t="str">
        <f t="shared" si="24"/>
        <v/>
      </c>
      <c r="O257" s="69" t="str">
        <f>IF($N257="P",COUNTIF($N$9:$N$9781,"P")-'Rosa e Controlli'!$I$33,"0")</f>
        <v>0</v>
      </c>
      <c r="P257" s="69" t="str">
        <f>IF($N257="D",COUNTIF($N$9:$N$9781,"D")-'Rosa e Controlli'!$I$34,"0")</f>
        <v>0</v>
      </c>
      <c r="Q257" s="69" t="str">
        <f>IF($N257="C",COUNTIF($N$9:$N$9781,"C")-'Rosa e Controlli'!$I$35,"0")</f>
        <v>0</v>
      </c>
      <c r="R257" s="69" t="str">
        <f>IF($N257="A",COUNTIF($N$9:$N$9781,"A")-'Rosa e Controlli'!$I$36,"0")</f>
        <v>0</v>
      </c>
      <c r="S257" s="69">
        <f t="shared" si="25"/>
        <v>0</v>
      </c>
      <c r="T257" s="69" t="str">
        <f t="shared" si="26"/>
        <v/>
      </c>
      <c r="U257" s="69"/>
      <c r="V257" s="69"/>
      <c r="W257" s="69"/>
    </row>
    <row r="258" spans="1:23" x14ac:dyDescent="0.25">
      <c r="A258" s="61" t="str">
        <f t="shared" si="21"/>
        <v/>
      </c>
      <c r="B258" s="77"/>
      <c r="C258" s="81" t="s">
        <v>63</v>
      </c>
      <c r="D258" s="81">
        <v>352</v>
      </c>
      <c r="E258" s="81" t="s">
        <v>443</v>
      </c>
      <c r="F258" s="81" t="s">
        <v>60</v>
      </c>
      <c r="G258" s="81">
        <v>14</v>
      </c>
      <c r="H258" s="61" t="str">
        <f t="shared" si="22"/>
        <v/>
      </c>
      <c r="I258" s="62" t="str">
        <f t="shared" si="27"/>
        <v/>
      </c>
      <c r="J258" s="62" t="str">
        <f>IF(B258&lt;&gt;"",COUNTIF(B$9:$B10032,B258),"")</f>
        <v/>
      </c>
      <c r="K258" s="62"/>
      <c r="L258" s="62" t="str">
        <f>IF(B258&lt;&gt;"",COUNTIF(M$9:$M10032,F258),"")</f>
        <v/>
      </c>
      <c r="M258" s="62" t="str">
        <f t="shared" si="23"/>
        <v/>
      </c>
      <c r="N258" s="69" t="str">
        <f t="shared" si="24"/>
        <v/>
      </c>
      <c r="O258" s="69" t="str">
        <f>IF($N258="P",COUNTIF($N$9:$N$9781,"P")-'Rosa e Controlli'!$I$33,"0")</f>
        <v>0</v>
      </c>
      <c r="P258" s="69" t="str">
        <f>IF($N258="D",COUNTIF($N$9:$N$9781,"D")-'Rosa e Controlli'!$I$34,"0")</f>
        <v>0</v>
      </c>
      <c r="Q258" s="69" t="str">
        <f>IF($N258="C",COUNTIF($N$9:$N$9781,"C")-'Rosa e Controlli'!$I$35,"0")</f>
        <v>0</v>
      </c>
      <c r="R258" s="69" t="str">
        <f>IF($N258="A",COUNTIF($N$9:$N$9781,"A")-'Rosa e Controlli'!$I$36,"0")</f>
        <v>0</v>
      </c>
      <c r="S258" s="69">
        <f t="shared" si="25"/>
        <v>0</v>
      </c>
      <c r="T258" s="69" t="str">
        <f t="shared" si="26"/>
        <v/>
      </c>
      <c r="U258" s="69"/>
      <c r="V258" s="69"/>
      <c r="W258" s="69"/>
    </row>
    <row r="259" spans="1:23" x14ac:dyDescent="0.25">
      <c r="A259" s="61" t="str">
        <f t="shared" si="21"/>
        <v/>
      </c>
      <c r="B259" s="77"/>
      <c r="C259" s="81" t="s">
        <v>63</v>
      </c>
      <c r="D259" s="81">
        <v>353</v>
      </c>
      <c r="E259" s="81" t="s">
        <v>444</v>
      </c>
      <c r="F259" s="81" t="s">
        <v>60</v>
      </c>
      <c r="G259" s="81">
        <v>6</v>
      </c>
      <c r="H259" s="61" t="str">
        <f t="shared" si="22"/>
        <v/>
      </c>
      <c r="I259" s="62" t="str">
        <f t="shared" si="27"/>
        <v/>
      </c>
      <c r="J259" s="62" t="str">
        <f>IF(B259&lt;&gt;"",COUNTIF(B$9:$B10033,B259),"")</f>
        <v/>
      </c>
      <c r="K259" s="62"/>
      <c r="L259" s="62" t="str">
        <f>IF(B259&lt;&gt;"",COUNTIF(M$9:$M10033,F259),"")</f>
        <v/>
      </c>
      <c r="M259" s="62" t="str">
        <f t="shared" si="23"/>
        <v/>
      </c>
      <c r="N259" s="69" t="str">
        <f t="shared" si="24"/>
        <v/>
      </c>
      <c r="O259" s="69" t="str">
        <f>IF($N259="P",COUNTIF($N$9:$N$9781,"P")-'Rosa e Controlli'!$I$33,"0")</f>
        <v>0</v>
      </c>
      <c r="P259" s="69" t="str">
        <f>IF($N259="D",COUNTIF($N$9:$N$9781,"D")-'Rosa e Controlli'!$I$34,"0")</f>
        <v>0</v>
      </c>
      <c r="Q259" s="69" t="str">
        <f>IF($N259="C",COUNTIF($N$9:$N$9781,"C")-'Rosa e Controlli'!$I$35,"0")</f>
        <v>0</v>
      </c>
      <c r="R259" s="69" t="str">
        <f>IF($N259="A",COUNTIF($N$9:$N$9781,"A")-'Rosa e Controlli'!$I$36,"0")</f>
        <v>0</v>
      </c>
      <c r="S259" s="69">
        <f t="shared" si="25"/>
        <v>0</v>
      </c>
      <c r="T259" s="69" t="str">
        <f t="shared" si="26"/>
        <v/>
      </c>
      <c r="U259" s="69"/>
      <c r="V259" s="69"/>
      <c r="W259" s="69"/>
    </row>
    <row r="260" spans="1:23" x14ac:dyDescent="0.25">
      <c r="A260" s="61" t="str">
        <f t="shared" si="21"/>
        <v/>
      </c>
      <c r="B260" s="77"/>
      <c r="C260" s="81" t="s">
        <v>63</v>
      </c>
      <c r="D260" s="81">
        <v>354</v>
      </c>
      <c r="E260" s="81" t="s">
        <v>445</v>
      </c>
      <c r="F260" s="81" t="s">
        <v>242</v>
      </c>
      <c r="G260" s="81">
        <v>5</v>
      </c>
      <c r="H260" s="61" t="str">
        <f t="shared" si="22"/>
        <v/>
      </c>
      <c r="I260" s="62" t="str">
        <f t="shared" si="27"/>
        <v/>
      </c>
      <c r="J260" s="62" t="str">
        <f>IF(B260&lt;&gt;"",COUNTIF(B$9:$B10034,B260),"")</f>
        <v/>
      </c>
      <c r="K260" s="62"/>
      <c r="L260" s="62" t="str">
        <f>IF(B260&lt;&gt;"",COUNTIF(M$9:$M10034,F260),"")</f>
        <v/>
      </c>
      <c r="M260" s="62" t="str">
        <f t="shared" si="23"/>
        <v/>
      </c>
      <c r="N260" s="69" t="str">
        <f t="shared" si="24"/>
        <v/>
      </c>
      <c r="O260" s="69" t="str">
        <f>IF($N260="P",COUNTIF($N$9:$N$9781,"P")-'Rosa e Controlli'!$I$33,"0")</f>
        <v>0</v>
      </c>
      <c r="P260" s="69" t="str">
        <f>IF($N260="D",COUNTIF($N$9:$N$9781,"D")-'Rosa e Controlli'!$I$34,"0")</f>
        <v>0</v>
      </c>
      <c r="Q260" s="69" t="str">
        <f>IF($N260="C",COUNTIF($N$9:$N$9781,"C")-'Rosa e Controlli'!$I$35,"0")</f>
        <v>0</v>
      </c>
      <c r="R260" s="69" t="str">
        <f>IF($N260="A",COUNTIF($N$9:$N$9781,"A")-'Rosa e Controlli'!$I$36,"0")</f>
        <v>0</v>
      </c>
      <c r="S260" s="69">
        <f t="shared" si="25"/>
        <v>0</v>
      </c>
      <c r="T260" s="69" t="str">
        <f t="shared" si="26"/>
        <v/>
      </c>
      <c r="U260" s="69"/>
      <c r="V260" s="69"/>
      <c r="W260" s="69"/>
    </row>
    <row r="261" spans="1:23" x14ac:dyDescent="0.25">
      <c r="A261" s="61" t="str">
        <f t="shared" si="21"/>
        <v/>
      </c>
      <c r="B261" s="77"/>
      <c r="C261" s="81" t="s">
        <v>63</v>
      </c>
      <c r="D261" s="81">
        <v>355</v>
      </c>
      <c r="E261" s="81" t="s">
        <v>116</v>
      </c>
      <c r="F261" s="81" t="s">
        <v>55</v>
      </c>
      <c r="G261" s="81">
        <v>18</v>
      </c>
      <c r="H261" s="61" t="str">
        <f t="shared" si="22"/>
        <v/>
      </c>
      <c r="I261" s="62" t="str">
        <f t="shared" si="27"/>
        <v/>
      </c>
      <c r="J261" s="62" t="str">
        <f>IF(B261&lt;&gt;"",COUNTIF(B$9:$B10035,B261),"")</f>
        <v/>
      </c>
      <c r="K261" s="62"/>
      <c r="L261" s="62" t="str">
        <f>IF(B261&lt;&gt;"",COUNTIF(M$9:$M10035,F261),"")</f>
        <v/>
      </c>
      <c r="M261" s="62" t="str">
        <f t="shared" si="23"/>
        <v/>
      </c>
      <c r="N261" s="69" t="str">
        <f t="shared" si="24"/>
        <v/>
      </c>
      <c r="O261" s="69" t="str">
        <f>IF($N261="P",COUNTIF($N$9:$N$9781,"P")-'Rosa e Controlli'!$I$33,"0")</f>
        <v>0</v>
      </c>
      <c r="P261" s="69" t="str">
        <f>IF($N261="D",COUNTIF($N$9:$N$9781,"D")-'Rosa e Controlli'!$I$34,"0")</f>
        <v>0</v>
      </c>
      <c r="Q261" s="69" t="str">
        <f>IF($N261="C",COUNTIF($N$9:$N$9781,"C")-'Rosa e Controlli'!$I$35,"0")</f>
        <v>0</v>
      </c>
      <c r="R261" s="69" t="str">
        <f>IF($N261="A",COUNTIF($N$9:$N$9781,"A")-'Rosa e Controlli'!$I$36,"0")</f>
        <v>0</v>
      </c>
      <c r="S261" s="69">
        <f t="shared" si="25"/>
        <v>0</v>
      </c>
      <c r="T261" s="69" t="str">
        <f t="shared" si="26"/>
        <v/>
      </c>
      <c r="U261" s="69"/>
      <c r="V261" s="69"/>
      <c r="W261" s="69"/>
    </row>
    <row r="262" spans="1:23" x14ac:dyDescent="0.25">
      <c r="A262" s="61" t="str">
        <f t="shared" si="21"/>
        <v/>
      </c>
      <c r="B262" s="77"/>
      <c r="C262" s="81" t="s">
        <v>63</v>
      </c>
      <c r="D262" s="81">
        <v>356</v>
      </c>
      <c r="E262" s="81" t="s">
        <v>117</v>
      </c>
      <c r="F262" s="81" t="s">
        <v>69</v>
      </c>
      <c r="G262" s="81">
        <v>8</v>
      </c>
      <c r="H262" s="61" t="str">
        <f t="shared" si="22"/>
        <v/>
      </c>
      <c r="I262" s="62" t="str">
        <f t="shared" si="27"/>
        <v/>
      </c>
      <c r="J262" s="62" t="str">
        <f>IF(B262&lt;&gt;"",COUNTIF(B$9:$B10036,B262),"")</f>
        <v/>
      </c>
      <c r="K262" s="62"/>
      <c r="L262" s="62" t="str">
        <f>IF(B262&lt;&gt;"",COUNTIF(M$9:$M10036,F262),"")</f>
        <v/>
      </c>
      <c r="M262" s="62" t="str">
        <f t="shared" si="23"/>
        <v/>
      </c>
      <c r="N262" s="69" t="str">
        <f t="shared" si="24"/>
        <v/>
      </c>
      <c r="O262" s="69" t="str">
        <f>IF($N262="P",COUNTIF($N$9:$N$9781,"P")-'Rosa e Controlli'!$I$33,"0")</f>
        <v>0</v>
      </c>
      <c r="P262" s="69" t="str">
        <f>IF($N262="D",COUNTIF($N$9:$N$9781,"D")-'Rosa e Controlli'!$I$34,"0")</f>
        <v>0</v>
      </c>
      <c r="Q262" s="69" t="str">
        <f>IF($N262="C",COUNTIF($N$9:$N$9781,"C")-'Rosa e Controlli'!$I$35,"0")</f>
        <v>0</v>
      </c>
      <c r="R262" s="69" t="str">
        <f>IF($N262="A",COUNTIF($N$9:$N$9781,"A")-'Rosa e Controlli'!$I$36,"0")</f>
        <v>0</v>
      </c>
      <c r="S262" s="69">
        <f t="shared" si="25"/>
        <v>0</v>
      </c>
      <c r="T262" s="69" t="str">
        <f t="shared" si="26"/>
        <v/>
      </c>
      <c r="U262" s="69"/>
      <c r="V262" s="69"/>
      <c r="W262" s="69"/>
    </row>
    <row r="263" spans="1:23" x14ac:dyDescent="0.25">
      <c r="A263" s="61" t="str">
        <f t="shared" si="21"/>
        <v/>
      </c>
      <c r="B263" s="77"/>
      <c r="C263" s="81" t="s">
        <v>63</v>
      </c>
      <c r="D263" s="81">
        <v>357</v>
      </c>
      <c r="E263" s="81" t="s">
        <v>446</v>
      </c>
      <c r="F263" s="81" t="s">
        <v>62</v>
      </c>
      <c r="G263" s="81">
        <v>5</v>
      </c>
      <c r="H263" s="61" t="str">
        <f t="shared" si="22"/>
        <v/>
      </c>
      <c r="I263" s="62" t="str">
        <f t="shared" si="27"/>
        <v/>
      </c>
      <c r="J263" s="62" t="str">
        <f>IF(B263&lt;&gt;"",COUNTIF(B$9:$B10037,B263),"")</f>
        <v/>
      </c>
      <c r="K263" s="62"/>
      <c r="L263" s="62" t="str">
        <f>IF(B263&lt;&gt;"",COUNTIF(M$9:$M10037,F263),"")</f>
        <v/>
      </c>
      <c r="M263" s="62" t="str">
        <f t="shared" si="23"/>
        <v/>
      </c>
      <c r="N263" s="69" t="str">
        <f t="shared" si="24"/>
        <v/>
      </c>
      <c r="O263" s="69" t="str">
        <f>IF($N263="P",COUNTIF($N$9:$N$9781,"P")-'Rosa e Controlli'!$I$33,"0")</f>
        <v>0</v>
      </c>
      <c r="P263" s="69" t="str">
        <f>IF($N263="D",COUNTIF($N$9:$N$9781,"D")-'Rosa e Controlli'!$I$34,"0")</f>
        <v>0</v>
      </c>
      <c r="Q263" s="69" t="str">
        <f>IF($N263="C",COUNTIF($N$9:$N$9781,"C")-'Rosa e Controlli'!$I$35,"0")</f>
        <v>0</v>
      </c>
      <c r="R263" s="69" t="str">
        <f>IF($N263="A",COUNTIF($N$9:$N$9781,"A")-'Rosa e Controlli'!$I$36,"0")</f>
        <v>0</v>
      </c>
      <c r="S263" s="69">
        <f t="shared" si="25"/>
        <v>0</v>
      </c>
      <c r="T263" s="69" t="str">
        <f t="shared" si="26"/>
        <v/>
      </c>
      <c r="U263" s="69"/>
      <c r="V263" s="69"/>
      <c r="W263" s="69"/>
    </row>
    <row r="264" spans="1:23" x14ac:dyDescent="0.25">
      <c r="A264" s="61" t="str">
        <f t="shared" si="21"/>
        <v/>
      </c>
      <c r="B264" s="77"/>
      <c r="C264" s="81" t="s">
        <v>63</v>
      </c>
      <c r="D264" s="81">
        <v>358</v>
      </c>
      <c r="E264" s="81" t="s">
        <v>447</v>
      </c>
      <c r="F264" s="81" t="s">
        <v>54</v>
      </c>
      <c r="G264" s="81">
        <v>3</v>
      </c>
      <c r="H264" s="61" t="str">
        <f t="shared" si="22"/>
        <v/>
      </c>
      <c r="I264" s="62" t="str">
        <f t="shared" si="27"/>
        <v/>
      </c>
      <c r="J264" s="62" t="str">
        <f>IF(B264&lt;&gt;"",COUNTIF(B$9:$B10038,B264),"")</f>
        <v/>
      </c>
      <c r="K264" s="62"/>
      <c r="L264" s="62" t="str">
        <f>IF(B264&lt;&gt;"",COUNTIF(M$9:$M10038,F264),"")</f>
        <v/>
      </c>
      <c r="M264" s="62" t="str">
        <f t="shared" si="23"/>
        <v/>
      </c>
      <c r="N264" s="69" t="str">
        <f t="shared" si="24"/>
        <v/>
      </c>
      <c r="O264" s="69" t="str">
        <f>IF($N264="P",COUNTIF($N$9:$N$9781,"P")-'Rosa e Controlli'!$I$33,"0")</f>
        <v>0</v>
      </c>
      <c r="P264" s="69" t="str">
        <f>IF($N264="D",COUNTIF($N$9:$N$9781,"D")-'Rosa e Controlli'!$I$34,"0")</f>
        <v>0</v>
      </c>
      <c r="Q264" s="69" t="str">
        <f>IF($N264="C",COUNTIF($N$9:$N$9781,"C")-'Rosa e Controlli'!$I$35,"0")</f>
        <v>0</v>
      </c>
      <c r="R264" s="69" t="str">
        <f>IF($N264="A",COUNTIF($N$9:$N$9781,"A")-'Rosa e Controlli'!$I$36,"0")</f>
        <v>0</v>
      </c>
      <c r="S264" s="69">
        <f t="shared" si="25"/>
        <v>0</v>
      </c>
      <c r="T264" s="69" t="str">
        <f t="shared" si="26"/>
        <v/>
      </c>
      <c r="U264" s="69"/>
      <c r="V264" s="69"/>
      <c r="W264" s="69"/>
    </row>
    <row r="265" spans="1:23" x14ac:dyDescent="0.25">
      <c r="A265" s="61" t="str">
        <f t="shared" ref="A265:A328" si="28">H265</f>
        <v/>
      </c>
      <c r="B265" s="77"/>
      <c r="C265" s="81" t="s">
        <v>63</v>
      </c>
      <c r="D265" s="81">
        <v>359</v>
      </c>
      <c r="E265" s="81" t="s">
        <v>448</v>
      </c>
      <c r="F265" s="81" t="s">
        <v>218</v>
      </c>
      <c r="G265" s="81">
        <v>3</v>
      </c>
      <c r="H265" s="61" t="str">
        <f t="shared" ref="H265:H328" si="29">IF(B265&lt;&gt;"",IF(I265="","Ok","errore"),"")</f>
        <v/>
      </c>
      <c r="I265" s="62" t="str">
        <f t="shared" si="27"/>
        <v/>
      </c>
      <c r="J265" s="62" t="str">
        <f>IF(B265&lt;&gt;"",COUNTIF(B$9:$B10039,B265),"")</f>
        <v/>
      </c>
      <c r="K265" s="62"/>
      <c r="L265" s="62" t="str">
        <f>IF(B265&lt;&gt;"",COUNTIF(M$9:$M10039,F265),"")</f>
        <v/>
      </c>
      <c r="M265" s="62" t="str">
        <f t="shared" ref="M265:M328" si="30">IF(B265&lt;&gt;"",F265,"")</f>
        <v/>
      </c>
      <c r="N265" s="69" t="str">
        <f t="shared" ref="N265:N328" si="31">IF(B265&lt;&gt;"",C265,"")</f>
        <v/>
      </c>
      <c r="O265" s="69" t="str">
        <f>IF($N265="P",COUNTIF($N$9:$N$9781,"P")-'Rosa e Controlli'!$I$33,"0")</f>
        <v>0</v>
      </c>
      <c r="P265" s="69" t="str">
        <f>IF($N265="D",COUNTIF($N$9:$N$9781,"D")-'Rosa e Controlli'!$I$34,"0")</f>
        <v>0</v>
      </c>
      <c r="Q265" s="69" t="str">
        <f>IF($N265="C",COUNTIF($N$9:$N$9781,"C")-'Rosa e Controlli'!$I$35,"0")</f>
        <v>0</v>
      </c>
      <c r="R265" s="69" t="str">
        <f>IF($N265="A",COUNTIF($N$9:$N$9781,"A")-'Rosa e Controlli'!$I$36,"0")</f>
        <v>0</v>
      </c>
      <c r="S265" s="69">
        <f t="shared" ref="S265:S328" si="32">SUM(O265:R265)</f>
        <v>0</v>
      </c>
      <c r="T265" s="69" t="str">
        <f t="shared" ref="T265:T328" si="33">IF(AND(B265&lt;&gt;"",OR(B265&lt;1,B265&gt;23)),"NO","")</f>
        <v/>
      </c>
      <c r="U265" s="69"/>
      <c r="V265" s="69"/>
      <c r="W265" s="69"/>
    </row>
    <row r="266" spans="1:23" x14ac:dyDescent="0.25">
      <c r="A266" s="61" t="str">
        <f t="shared" si="28"/>
        <v/>
      </c>
      <c r="B266" s="77"/>
      <c r="C266" s="81" t="s">
        <v>63</v>
      </c>
      <c r="D266" s="81">
        <v>360</v>
      </c>
      <c r="E266" s="81" t="s">
        <v>137</v>
      </c>
      <c r="F266" s="81" t="s">
        <v>57</v>
      </c>
      <c r="G266" s="81">
        <v>5</v>
      </c>
      <c r="H266" s="61" t="str">
        <f t="shared" si="29"/>
        <v/>
      </c>
      <c r="I266" s="62" t="str">
        <f t="shared" ref="I266:I329" si="34">IF(B266&lt;&gt;"",IF(L266&gt;3,"Troppi giocatori ("&amp;L266&amp;") della nazionale '"&amp;F266&amp;"'",IF(AND(J266&gt;1,J266&lt;&gt;""),"Numero di maglia assegnato "&amp;J266&amp;" volte",IF(AND(N266="P",S266&gt;0),"Troppi Portieri in squadra",IF(AND(N266="D",S266&gt;0),"Troppi Difensori in squadra",IF(AND(N266="C",S266&gt;0),"Troppi Centrocampisti in squadra",IF(AND(N266="A",S266&gt;0),"Troppi Attaccanti in squadra",IF(T266="NO","Numero di maglia errato",""))))))),"")</f>
        <v/>
      </c>
      <c r="J266" s="62" t="str">
        <f>IF(B266&lt;&gt;"",COUNTIF(B$9:$B10040,B266),"")</f>
        <v/>
      </c>
      <c r="K266" s="62"/>
      <c r="L266" s="62" t="str">
        <f>IF(B266&lt;&gt;"",COUNTIF(M$9:$M10040,F266),"")</f>
        <v/>
      </c>
      <c r="M266" s="62" t="str">
        <f t="shared" si="30"/>
        <v/>
      </c>
      <c r="N266" s="69" t="str">
        <f t="shared" si="31"/>
        <v/>
      </c>
      <c r="O266" s="69" t="str">
        <f>IF($N266="P",COUNTIF($N$9:$N$9781,"P")-'Rosa e Controlli'!$I$33,"0")</f>
        <v>0</v>
      </c>
      <c r="P266" s="69" t="str">
        <f>IF($N266="D",COUNTIF($N$9:$N$9781,"D")-'Rosa e Controlli'!$I$34,"0")</f>
        <v>0</v>
      </c>
      <c r="Q266" s="69" t="str">
        <f>IF($N266="C",COUNTIF($N$9:$N$9781,"C")-'Rosa e Controlli'!$I$35,"0")</f>
        <v>0</v>
      </c>
      <c r="R266" s="69" t="str">
        <f>IF($N266="A",COUNTIF($N$9:$N$9781,"A")-'Rosa e Controlli'!$I$36,"0")</f>
        <v>0</v>
      </c>
      <c r="S266" s="69">
        <f t="shared" si="32"/>
        <v>0</v>
      </c>
      <c r="T266" s="69" t="str">
        <f t="shared" si="33"/>
        <v/>
      </c>
      <c r="U266" s="69"/>
      <c r="V266" s="69"/>
      <c r="W266" s="69"/>
    </row>
    <row r="267" spans="1:23" x14ac:dyDescent="0.25">
      <c r="A267" s="61" t="str">
        <f t="shared" si="28"/>
        <v/>
      </c>
      <c r="B267" s="77"/>
      <c r="C267" s="81" t="s">
        <v>63</v>
      </c>
      <c r="D267" s="81">
        <v>361</v>
      </c>
      <c r="E267" s="81" t="s">
        <v>118</v>
      </c>
      <c r="F267" s="81" t="s">
        <v>55</v>
      </c>
      <c r="G267" s="81">
        <v>22</v>
      </c>
      <c r="H267" s="61" t="str">
        <f t="shared" si="29"/>
        <v/>
      </c>
      <c r="I267" s="62" t="str">
        <f t="shared" si="34"/>
        <v/>
      </c>
      <c r="J267" s="62" t="str">
        <f>IF(B267&lt;&gt;"",COUNTIF(B$9:$B10041,B267),"")</f>
        <v/>
      </c>
      <c r="K267" s="62"/>
      <c r="L267" s="62" t="str">
        <f>IF(B267&lt;&gt;"",COUNTIF(M$9:$M10041,F267),"")</f>
        <v/>
      </c>
      <c r="M267" s="62" t="str">
        <f t="shared" si="30"/>
        <v/>
      </c>
      <c r="N267" s="69" t="str">
        <f t="shared" si="31"/>
        <v/>
      </c>
      <c r="O267" s="69" t="str">
        <f>IF($N267="P",COUNTIF($N$9:$N$9781,"P")-'Rosa e Controlli'!$I$33,"0")</f>
        <v>0</v>
      </c>
      <c r="P267" s="69" t="str">
        <f>IF($N267="D",COUNTIF($N$9:$N$9781,"D")-'Rosa e Controlli'!$I$34,"0")</f>
        <v>0</v>
      </c>
      <c r="Q267" s="69" t="str">
        <f>IF($N267="C",COUNTIF($N$9:$N$9781,"C")-'Rosa e Controlli'!$I$35,"0")</f>
        <v>0</v>
      </c>
      <c r="R267" s="69" t="str">
        <f>IF($N267="A",COUNTIF($N$9:$N$9781,"A")-'Rosa e Controlli'!$I$36,"0")</f>
        <v>0</v>
      </c>
      <c r="S267" s="69">
        <f t="shared" si="32"/>
        <v>0</v>
      </c>
      <c r="T267" s="69" t="str">
        <f t="shared" si="33"/>
        <v/>
      </c>
      <c r="U267" s="69"/>
      <c r="V267" s="69"/>
      <c r="W267" s="69"/>
    </row>
    <row r="268" spans="1:23" x14ac:dyDescent="0.25">
      <c r="A268" s="61" t="str">
        <f t="shared" si="28"/>
        <v/>
      </c>
      <c r="B268" s="77"/>
      <c r="C268" s="81" t="s">
        <v>63</v>
      </c>
      <c r="D268" s="81">
        <v>362</v>
      </c>
      <c r="E268" s="81" t="s">
        <v>449</v>
      </c>
      <c r="F268" s="81" t="s">
        <v>238</v>
      </c>
      <c r="G268" s="81">
        <v>6</v>
      </c>
      <c r="H268" s="61" t="str">
        <f t="shared" si="29"/>
        <v/>
      </c>
      <c r="I268" s="62" t="str">
        <f t="shared" si="34"/>
        <v/>
      </c>
      <c r="J268" s="62" t="str">
        <f>IF(B268&lt;&gt;"",COUNTIF(B$9:$B10042,B268),"")</f>
        <v/>
      </c>
      <c r="K268" s="62"/>
      <c r="L268" s="62" t="str">
        <f>IF(B268&lt;&gt;"",COUNTIF(M$9:$M10042,F268),"")</f>
        <v/>
      </c>
      <c r="M268" s="62" t="str">
        <f t="shared" si="30"/>
        <v/>
      </c>
      <c r="N268" s="69" t="str">
        <f t="shared" si="31"/>
        <v/>
      </c>
      <c r="O268" s="69" t="str">
        <f>IF($N268="P",COUNTIF($N$9:$N$9781,"P")-'Rosa e Controlli'!$I$33,"0")</f>
        <v>0</v>
      </c>
      <c r="P268" s="69" t="str">
        <f>IF($N268="D",COUNTIF($N$9:$N$9781,"D")-'Rosa e Controlli'!$I$34,"0")</f>
        <v>0</v>
      </c>
      <c r="Q268" s="69" t="str">
        <f>IF($N268="C",COUNTIF($N$9:$N$9781,"C")-'Rosa e Controlli'!$I$35,"0")</f>
        <v>0</v>
      </c>
      <c r="R268" s="69" t="str">
        <f>IF($N268="A",COUNTIF($N$9:$N$9781,"A")-'Rosa e Controlli'!$I$36,"0")</f>
        <v>0</v>
      </c>
      <c r="S268" s="69">
        <f t="shared" si="32"/>
        <v>0</v>
      </c>
      <c r="T268" s="69" t="str">
        <f t="shared" si="33"/>
        <v/>
      </c>
      <c r="U268" s="69"/>
      <c r="V268" s="69"/>
      <c r="W268" s="69"/>
    </row>
    <row r="269" spans="1:23" x14ac:dyDescent="0.25">
      <c r="A269" s="61" t="str">
        <f t="shared" si="28"/>
        <v/>
      </c>
      <c r="B269" s="77"/>
      <c r="C269" s="81" t="s">
        <v>63</v>
      </c>
      <c r="D269" s="81">
        <v>363</v>
      </c>
      <c r="E269" s="81" t="s">
        <v>450</v>
      </c>
      <c r="F269" s="81" t="s">
        <v>59</v>
      </c>
      <c r="G269" s="81">
        <v>4</v>
      </c>
      <c r="H269" s="61" t="str">
        <f t="shared" si="29"/>
        <v/>
      </c>
      <c r="I269" s="62" t="str">
        <f t="shared" si="34"/>
        <v/>
      </c>
      <c r="J269" s="62" t="str">
        <f>IF(B269&lt;&gt;"",COUNTIF(B$9:$B10043,B269),"")</f>
        <v/>
      </c>
      <c r="K269" s="62"/>
      <c r="L269" s="62" t="str">
        <f>IF(B269&lt;&gt;"",COUNTIF(M$9:$M10043,F269),"")</f>
        <v/>
      </c>
      <c r="M269" s="62" t="str">
        <f t="shared" si="30"/>
        <v/>
      </c>
      <c r="N269" s="69" t="str">
        <f t="shared" si="31"/>
        <v/>
      </c>
      <c r="O269" s="69" t="str">
        <f>IF($N269="P",COUNTIF($N$9:$N$9781,"P")-'Rosa e Controlli'!$I$33,"0")</f>
        <v>0</v>
      </c>
      <c r="P269" s="69" t="str">
        <f>IF($N269="D",COUNTIF($N$9:$N$9781,"D")-'Rosa e Controlli'!$I$34,"0")</f>
        <v>0</v>
      </c>
      <c r="Q269" s="69" t="str">
        <f>IF($N269="C",COUNTIF($N$9:$N$9781,"C")-'Rosa e Controlli'!$I$35,"0")</f>
        <v>0</v>
      </c>
      <c r="R269" s="69" t="str">
        <f>IF($N269="A",COUNTIF($N$9:$N$9781,"A")-'Rosa e Controlli'!$I$36,"0")</f>
        <v>0</v>
      </c>
      <c r="S269" s="69">
        <f t="shared" si="32"/>
        <v>0</v>
      </c>
      <c r="T269" s="69" t="str">
        <f t="shared" si="33"/>
        <v/>
      </c>
      <c r="U269" s="69"/>
      <c r="V269" s="69"/>
      <c r="W269" s="69"/>
    </row>
    <row r="270" spans="1:23" x14ac:dyDescent="0.25">
      <c r="A270" s="61" t="str">
        <f t="shared" si="28"/>
        <v/>
      </c>
      <c r="B270" s="77"/>
      <c r="C270" s="81" t="s">
        <v>63</v>
      </c>
      <c r="D270" s="81">
        <v>364</v>
      </c>
      <c r="E270" s="81" t="s">
        <v>451</v>
      </c>
      <c r="F270" s="81" t="s">
        <v>248</v>
      </c>
      <c r="G270" s="81">
        <v>6</v>
      </c>
      <c r="H270" s="61" t="str">
        <f t="shared" si="29"/>
        <v/>
      </c>
      <c r="I270" s="62" t="str">
        <f t="shared" si="34"/>
        <v/>
      </c>
      <c r="J270" s="62" t="str">
        <f>IF(B270&lt;&gt;"",COUNTIF(B$9:$B10044,B270),"")</f>
        <v/>
      </c>
      <c r="K270" s="62"/>
      <c r="L270" s="62" t="str">
        <f>IF(B270&lt;&gt;"",COUNTIF(M$9:$M10044,F270),"")</f>
        <v/>
      </c>
      <c r="M270" s="62" t="str">
        <f t="shared" si="30"/>
        <v/>
      </c>
      <c r="N270" s="69" t="str">
        <f t="shared" si="31"/>
        <v/>
      </c>
      <c r="O270" s="69" t="str">
        <f>IF($N270="P",COUNTIF($N$9:$N$9781,"P")-'Rosa e Controlli'!$I$33,"0")</f>
        <v>0</v>
      </c>
      <c r="P270" s="69" t="str">
        <f>IF($N270="D",COUNTIF($N$9:$N$9781,"D")-'Rosa e Controlli'!$I$34,"0")</f>
        <v>0</v>
      </c>
      <c r="Q270" s="69" t="str">
        <f>IF($N270="C",COUNTIF($N$9:$N$9781,"C")-'Rosa e Controlli'!$I$35,"0")</f>
        <v>0</v>
      </c>
      <c r="R270" s="69" t="str">
        <f>IF($N270="A",COUNTIF($N$9:$N$9781,"A")-'Rosa e Controlli'!$I$36,"0")</f>
        <v>0</v>
      </c>
      <c r="S270" s="69">
        <f t="shared" si="32"/>
        <v>0</v>
      </c>
      <c r="T270" s="69" t="str">
        <f t="shared" si="33"/>
        <v/>
      </c>
      <c r="U270" s="69"/>
      <c r="V270" s="69"/>
      <c r="W270" s="69"/>
    </row>
    <row r="271" spans="1:23" x14ac:dyDescent="0.25">
      <c r="A271" s="61" t="str">
        <f t="shared" si="28"/>
        <v/>
      </c>
      <c r="B271" s="77"/>
      <c r="C271" s="81" t="s">
        <v>63</v>
      </c>
      <c r="D271" s="81">
        <v>365</v>
      </c>
      <c r="E271" s="81" t="s">
        <v>452</v>
      </c>
      <c r="F271" s="81" t="s">
        <v>218</v>
      </c>
      <c r="G271" s="81">
        <v>6</v>
      </c>
      <c r="H271" s="61" t="str">
        <f t="shared" si="29"/>
        <v/>
      </c>
      <c r="I271" s="62" t="str">
        <f t="shared" si="34"/>
        <v/>
      </c>
      <c r="J271" s="62" t="str">
        <f>IF(B271&lt;&gt;"",COUNTIF(B$9:$B10045,B271),"")</f>
        <v/>
      </c>
      <c r="K271" s="62"/>
      <c r="L271" s="62" t="str">
        <f>IF(B271&lt;&gt;"",COUNTIF(M$9:$M10045,F271),"")</f>
        <v/>
      </c>
      <c r="M271" s="62" t="str">
        <f t="shared" si="30"/>
        <v/>
      </c>
      <c r="N271" s="69" t="str">
        <f t="shared" si="31"/>
        <v/>
      </c>
      <c r="O271" s="69" t="str">
        <f>IF($N271="P",COUNTIF($N$9:$N$9781,"P")-'Rosa e Controlli'!$I$33,"0")</f>
        <v>0</v>
      </c>
      <c r="P271" s="69" t="str">
        <f>IF($N271="D",COUNTIF($N$9:$N$9781,"D")-'Rosa e Controlli'!$I$34,"0")</f>
        <v>0</v>
      </c>
      <c r="Q271" s="69" t="str">
        <f>IF($N271="C",COUNTIF($N$9:$N$9781,"C")-'Rosa e Controlli'!$I$35,"0")</f>
        <v>0</v>
      </c>
      <c r="R271" s="69" t="str">
        <f>IF($N271="A",COUNTIF($N$9:$N$9781,"A")-'Rosa e Controlli'!$I$36,"0")</f>
        <v>0</v>
      </c>
      <c r="S271" s="69">
        <f t="shared" si="32"/>
        <v>0</v>
      </c>
      <c r="T271" s="69" t="str">
        <f t="shared" si="33"/>
        <v/>
      </c>
      <c r="U271" s="69"/>
      <c r="V271" s="69"/>
      <c r="W271" s="69"/>
    </row>
    <row r="272" spans="1:23" x14ac:dyDescent="0.25">
      <c r="A272" s="61" t="str">
        <f t="shared" si="28"/>
        <v/>
      </c>
      <c r="B272" s="77"/>
      <c r="C272" s="81" t="s">
        <v>63</v>
      </c>
      <c r="D272" s="81">
        <v>366</v>
      </c>
      <c r="E272" s="81" t="s">
        <v>453</v>
      </c>
      <c r="F272" s="81" t="s">
        <v>252</v>
      </c>
      <c r="G272" s="81">
        <v>2</v>
      </c>
      <c r="H272" s="61" t="str">
        <f t="shared" si="29"/>
        <v/>
      </c>
      <c r="I272" s="62" t="str">
        <f t="shared" si="34"/>
        <v/>
      </c>
      <c r="J272" s="62" t="str">
        <f>IF(B272&lt;&gt;"",COUNTIF(B$9:$B10046,B272),"")</f>
        <v/>
      </c>
      <c r="K272" s="62"/>
      <c r="L272" s="62" t="str">
        <f>IF(B272&lt;&gt;"",COUNTIF(M$9:$M10046,F272),"")</f>
        <v/>
      </c>
      <c r="M272" s="62" t="str">
        <f t="shared" si="30"/>
        <v/>
      </c>
      <c r="N272" s="69" t="str">
        <f t="shared" si="31"/>
        <v/>
      </c>
      <c r="O272" s="69" t="str">
        <f>IF($N272="P",COUNTIF($N$9:$N$9781,"P")-'Rosa e Controlli'!$I$33,"0")</f>
        <v>0</v>
      </c>
      <c r="P272" s="69" t="str">
        <f>IF($N272="D",COUNTIF($N$9:$N$9781,"D")-'Rosa e Controlli'!$I$34,"0")</f>
        <v>0</v>
      </c>
      <c r="Q272" s="69" t="str">
        <f>IF($N272="C",COUNTIF($N$9:$N$9781,"C")-'Rosa e Controlli'!$I$35,"0")</f>
        <v>0</v>
      </c>
      <c r="R272" s="69" t="str">
        <f>IF($N272="A",COUNTIF($N$9:$N$9781,"A")-'Rosa e Controlli'!$I$36,"0")</f>
        <v>0</v>
      </c>
      <c r="S272" s="69">
        <f t="shared" si="32"/>
        <v>0</v>
      </c>
      <c r="T272" s="69" t="str">
        <f t="shared" si="33"/>
        <v/>
      </c>
      <c r="U272" s="69"/>
      <c r="V272" s="69"/>
      <c r="W272" s="69"/>
    </row>
    <row r="273" spans="1:23" x14ac:dyDescent="0.25">
      <c r="A273" s="61" t="str">
        <f t="shared" si="28"/>
        <v/>
      </c>
      <c r="B273" s="77"/>
      <c r="C273" s="81" t="s">
        <v>63</v>
      </c>
      <c r="D273" s="81">
        <v>367</v>
      </c>
      <c r="E273" s="81" t="s">
        <v>454</v>
      </c>
      <c r="F273" s="81" t="s">
        <v>238</v>
      </c>
      <c r="G273" s="81">
        <v>7</v>
      </c>
      <c r="H273" s="61" t="str">
        <f t="shared" si="29"/>
        <v/>
      </c>
      <c r="I273" s="62" t="str">
        <f t="shared" si="34"/>
        <v/>
      </c>
      <c r="J273" s="62" t="str">
        <f>IF(B273&lt;&gt;"",COUNTIF(B$9:$B10047,B273),"")</f>
        <v/>
      </c>
      <c r="K273" s="62"/>
      <c r="L273" s="62" t="str">
        <f>IF(B273&lt;&gt;"",COUNTIF(M$9:$M10047,F273),"")</f>
        <v/>
      </c>
      <c r="M273" s="62" t="str">
        <f t="shared" si="30"/>
        <v/>
      </c>
      <c r="N273" s="69" t="str">
        <f t="shared" si="31"/>
        <v/>
      </c>
      <c r="O273" s="69" t="str">
        <f>IF($N273="P",COUNTIF($N$9:$N$9781,"P")-'Rosa e Controlli'!$I$33,"0")</f>
        <v>0</v>
      </c>
      <c r="P273" s="69" t="str">
        <f>IF($N273="D",COUNTIF($N$9:$N$9781,"D")-'Rosa e Controlli'!$I$34,"0")</f>
        <v>0</v>
      </c>
      <c r="Q273" s="69" t="str">
        <f>IF($N273="C",COUNTIF($N$9:$N$9781,"C")-'Rosa e Controlli'!$I$35,"0")</f>
        <v>0</v>
      </c>
      <c r="R273" s="69" t="str">
        <f>IF($N273="A",COUNTIF($N$9:$N$9781,"A")-'Rosa e Controlli'!$I$36,"0")</f>
        <v>0</v>
      </c>
      <c r="S273" s="69">
        <f t="shared" si="32"/>
        <v>0</v>
      </c>
      <c r="T273" s="69" t="str">
        <f t="shared" si="33"/>
        <v/>
      </c>
      <c r="U273" s="69"/>
      <c r="V273" s="69"/>
      <c r="W273" s="69"/>
    </row>
    <row r="274" spans="1:23" x14ac:dyDescent="0.25">
      <c r="A274" s="61" t="str">
        <f t="shared" si="28"/>
        <v/>
      </c>
      <c r="B274" s="77"/>
      <c r="C274" s="81" t="s">
        <v>63</v>
      </c>
      <c r="D274" s="81">
        <v>368</v>
      </c>
      <c r="E274" s="81" t="s">
        <v>119</v>
      </c>
      <c r="F274" s="81" t="s">
        <v>61</v>
      </c>
      <c r="G274" s="81">
        <v>13</v>
      </c>
      <c r="H274" s="61" t="str">
        <f t="shared" si="29"/>
        <v/>
      </c>
      <c r="I274" s="62" t="str">
        <f t="shared" si="34"/>
        <v/>
      </c>
      <c r="J274" s="62" t="str">
        <f>IF(B274&lt;&gt;"",COUNTIF(B$9:$B10048,B274),"")</f>
        <v/>
      </c>
      <c r="K274" s="62"/>
      <c r="L274" s="62" t="str">
        <f>IF(B274&lt;&gt;"",COUNTIF(M$9:$M10048,F274),"")</f>
        <v/>
      </c>
      <c r="M274" s="62" t="str">
        <f t="shared" si="30"/>
        <v/>
      </c>
      <c r="N274" s="69" t="str">
        <f t="shared" si="31"/>
        <v/>
      </c>
      <c r="O274" s="69" t="str">
        <f>IF($N274="P",COUNTIF($N$9:$N$9781,"P")-'Rosa e Controlli'!$I$33,"0")</f>
        <v>0</v>
      </c>
      <c r="P274" s="69" t="str">
        <f>IF($N274="D",COUNTIF($N$9:$N$9781,"D")-'Rosa e Controlli'!$I$34,"0")</f>
        <v>0</v>
      </c>
      <c r="Q274" s="69" t="str">
        <f>IF($N274="C",COUNTIF($N$9:$N$9781,"C")-'Rosa e Controlli'!$I$35,"0")</f>
        <v>0</v>
      </c>
      <c r="R274" s="69" t="str">
        <f>IF($N274="A",COUNTIF($N$9:$N$9781,"A")-'Rosa e Controlli'!$I$36,"0")</f>
        <v>0</v>
      </c>
      <c r="S274" s="69">
        <f t="shared" si="32"/>
        <v>0</v>
      </c>
      <c r="T274" s="69" t="str">
        <f t="shared" si="33"/>
        <v/>
      </c>
      <c r="U274" s="69"/>
      <c r="V274" s="69"/>
      <c r="W274" s="69"/>
    </row>
    <row r="275" spans="1:23" x14ac:dyDescent="0.25">
      <c r="A275" s="61" t="str">
        <f t="shared" si="28"/>
        <v/>
      </c>
      <c r="B275" s="77"/>
      <c r="C275" s="81" t="s">
        <v>63</v>
      </c>
      <c r="D275" s="81">
        <v>369</v>
      </c>
      <c r="E275" s="81" t="s">
        <v>455</v>
      </c>
      <c r="F275" s="81" t="s">
        <v>228</v>
      </c>
      <c r="G275" s="81">
        <v>8</v>
      </c>
      <c r="H275" s="61" t="str">
        <f t="shared" si="29"/>
        <v/>
      </c>
      <c r="I275" s="62" t="str">
        <f t="shared" si="34"/>
        <v/>
      </c>
      <c r="J275" s="62" t="str">
        <f>IF(B275&lt;&gt;"",COUNTIF(B$9:$B10049,B275),"")</f>
        <v/>
      </c>
      <c r="K275" s="62"/>
      <c r="L275" s="62" t="str">
        <f>IF(B275&lt;&gt;"",COUNTIF(M$9:$M10049,F275),"")</f>
        <v/>
      </c>
      <c r="M275" s="62" t="str">
        <f t="shared" si="30"/>
        <v/>
      </c>
      <c r="N275" s="69" t="str">
        <f t="shared" si="31"/>
        <v/>
      </c>
      <c r="O275" s="69" t="str">
        <f>IF($N275="P",COUNTIF($N$9:$N$9781,"P")-'Rosa e Controlli'!$I$33,"0")</f>
        <v>0</v>
      </c>
      <c r="P275" s="69" t="str">
        <f>IF($N275="D",COUNTIF($N$9:$N$9781,"D")-'Rosa e Controlli'!$I$34,"0")</f>
        <v>0</v>
      </c>
      <c r="Q275" s="69" t="str">
        <f>IF($N275="C",COUNTIF($N$9:$N$9781,"C")-'Rosa e Controlli'!$I$35,"0")</f>
        <v>0</v>
      </c>
      <c r="R275" s="69" t="str">
        <f>IF($N275="A",COUNTIF($N$9:$N$9781,"A")-'Rosa e Controlli'!$I$36,"0")</f>
        <v>0</v>
      </c>
      <c r="S275" s="69">
        <f t="shared" si="32"/>
        <v>0</v>
      </c>
      <c r="T275" s="69" t="str">
        <f t="shared" si="33"/>
        <v/>
      </c>
      <c r="U275" s="69"/>
      <c r="V275" s="69"/>
      <c r="W275" s="69"/>
    </row>
    <row r="276" spans="1:23" x14ac:dyDescent="0.25">
      <c r="A276" s="61" t="str">
        <f t="shared" si="28"/>
        <v/>
      </c>
      <c r="B276" s="77"/>
      <c r="C276" s="81" t="s">
        <v>63</v>
      </c>
      <c r="D276" s="81">
        <v>370</v>
      </c>
      <c r="E276" s="81" t="s">
        <v>120</v>
      </c>
      <c r="F276" s="81" t="s">
        <v>58</v>
      </c>
      <c r="G276" s="81">
        <v>8</v>
      </c>
      <c r="H276" s="61" t="str">
        <f t="shared" si="29"/>
        <v/>
      </c>
      <c r="I276" s="62" t="str">
        <f t="shared" si="34"/>
        <v/>
      </c>
      <c r="J276" s="62" t="str">
        <f>IF(B276&lt;&gt;"",COUNTIF(B$9:$B10050,B276),"")</f>
        <v/>
      </c>
      <c r="K276" s="62"/>
      <c r="L276" s="62" t="str">
        <f>IF(B276&lt;&gt;"",COUNTIF(M$9:$M10050,F276),"")</f>
        <v/>
      </c>
      <c r="M276" s="62" t="str">
        <f t="shared" si="30"/>
        <v/>
      </c>
      <c r="N276" s="69" t="str">
        <f t="shared" si="31"/>
        <v/>
      </c>
      <c r="O276" s="69" t="str">
        <f>IF($N276="P",COUNTIF($N$9:$N$9781,"P")-'Rosa e Controlli'!$I$33,"0")</f>
        <v>0</v>
      </c>
      <c r="P276" s="69" t="str">
        <f>IF($N276="D",COUNTIF($N$9:$N$9781,"D")-'Rosa e Controlli'!$I$34,"0")</f>
        <v>0</v>
      </c>
      <c r="Q276" s="69" t="str">
        <f>IF($N276="C",COUNTIF($N$9:$N$9781,"C")-'Rosa e Controlli'!$I$35,"0")</f>
        <v>0</v>
      </c>
      <c r="R276" s="69" t="str">
        <f>IF($N276="A",COUNTIF($N$9:$N$9781,"A")-'Rosa e Controlli'!$I$36,"0")</f>
        <v>0</v>
      </c>
      <c r="S276" s="69">
        <f t="shared" si="32"/>
        <v>0</v>
      </c>
      <c r="T276" s="69" t="str">
        <f t="shared" si="33"/>
        <v/>
      </c>
      <c r="U276" s="69"/>
      <c r="V276" s="69"/>
      <c r="W276" s="69"/>
    </row>
    <row r="277" spans="1:23" x14ac:dyDescent="0.25">
      <c r="A277" s="61" t="str">
        <f t="shared" si="28"/>
        <v/>
      </c>
      <c r="B277" s="77"/>
      <c r="C277" s="81" t="s">
        <v>63</v>
      </c>
      <c r="D277" s="81">
        <v>371</v>
      </c>
      <c r="E277" s="81" t="s">
        <v>121</v>
      </c>
      <c r="F277" s="81" t="s">
        <v>54</v>
      </c>
      <c r="G277" s="81">
        <v>11</v>
      </c>
      <c r="H277" s="61" t="str">
        <f t="shared" si="29"/>
        <v/>
      </c>
      <c r="I277" s="62" t="str">
        <f t="shared" si="34"/>
        <v/>
      </c>
      <c r="J277" s="62" t="str">
        <f>IF(B277&lt;&gt;"",COUNTIF(B$9:$B10051,B277),"")</f>
        <v/>
      </c>
      <c r="K277" s="62"/>
      <c r="L277" s="62" t="str">
        <f>IF(B277&lt;&gt;"",COUNTIF(M$9:$M10051,F277),"")</f>
        <v/>
      </c>
      <c r="M277" s="62" t="str">
        <f t="shared" si="30"/>
        <v/>
      </c>
      <c r="N277" s="69" t="str">
        <f t="shared" si="31"/>
        <v/>
      </c>
      <c r="O277" s="69" t="str">
        <f>IF($N277="P",COUNTIF($N$9:$N$9781,"P")-'Rosa e Controlli'!$I$33,"0")</f>
        <v>0</v>
      </c>
      <c r="P277" s="69" t="str">
        <f>IF($N277="D",COUNTIF($N$9:$N$9781,"D")-'Rosa e Controlli'!$I$34,"0")</f>
        <v>0</v>
      </c>
      <c r="Q277" s="69" t="str">
        <f>IF($N277="C",COUNTIF($N$9:$N$9781,"C")-'Rosa e Controlli'!$I$35,"0")</f>
        <v>0</v>
      </c>
      <c r="R277" s="69" t="str">
        <f>IF($N277="A",COUNTIF($N$9:$N$9781,"A")-'Rosa e Controlli'!$I$36,"0")</f>
        <v>0</v>
      </c>
      <c r="S277" s="69">
        <f t="shared" si="32"/>
        <v>0</v>
      </c>
      <c r="T277" s="69" t="str">
        <f t="shared" si="33"/>
        <v/>
      </c>
      <c r="U277" s="69"/>
      <c r="V277" s="69"/>
      <c r="W277" s="69"/>
    </row>
    <row r="278" spans="1:23" x14ac:dyDescent="0.25">
      <c r="A278" s="61" t="str">
        <f t="shared" si="28"/>
        <v/>
      </c>
      <c r="B278" s="77"/>
      <c r="C278" s="81" t="s">
        <v>63</v>
      </c>
      <c r="D278" s="81">
        <v>372</v>
      </c>
      <c r="E278" s="81" t="s">
        <v>456</v>
      </c>
      <c r="F278" s="81" t="s">
        <v>60</v>
      </c>
      <c r="G278" s="81">
        <v>3</v>
      </c>
      <c r="H278" s="61" t="str">
        <f t="shared" si="29"/>
        <v/>
      </c>
      <c r="I278" s="62" t="str">
        <f t="shared" si="34"/>
        <v/>
      </c>
      <c r="J278" s="62" t="str">
        <f>IF(B278&lt;&gt;"",COUNTIF(B$9:$B10052,B278),"")</f>
        <v/>
      </c>
      <c r="K278" s="62"/>
      <c r="L278" s="62" t="str">
        <f>IF(B278&lt;&gt;"",COUNTIF(M$9:$M10052,F278),"")</f>
        <v/>
      </c>
      <c r="M278" s="62" t="str">
        <f t="shared" si="30"/>
        <v/>
      </c>
      <c r="N278" s="69" t="str">
        <f t="shared" si="31"/>
        <v/>
      </c>
      <c r="O278" s="69" t="str">
        <f>IF($N278="P",COUNTIF($N$9:$N$9781,"P")-'Rosa e Controlli'!$I$33,"0")</f>
        <v>0</v>
      </c>
      <c r="P278" s="69" t="str">
        <f>IF($N278="D",COUNTIF($N$9:$N$9781,"D")-'Rosa e Controlli'!$I$34,"0")</f>
        <v>0</v>
      </c>
      <c r="Q278" s="69" t="str">
        <f>IF($N278="C",COUNTIF($N$9:$N$9781,"C")-'Rosa e Controlli'!$I$35,"0")</f>
        <v>0</v>
      </c>
      <c r="R278" s="69" t="str">
        <f>IF($N278="A",COUNTIF($N$9:$N$9781,"A")-'Rosa e Controlli'!$I$36,"0")</f>
        <v>0</v>
      </c>
      <c r="S278" s="69">
        <f t="shared" si="32"/>
        <v>0</v>
      </c>
      <c r="T278" s="69" t="str">
        <f t="shared" si="33"/>
        <v/>
      </c>
      <c r="U278" s="69"/>
      <c r="V278" s="69"/>
      <c r="W278" s="69"/>
    </row>
    <row r="279" spans="1:23" x14ac:dyDescent="0.25">
      <c r="A279" s="61" t="str">
        <f t="shared" si="28"/>
        <v/>
      </c>
      <c r="B279" s="77"/>
      <c r="C279" s="81" t="s">
        <v>63</v>
      </c>
      <c r="D279" s="81">
        <v>373</v>
      </c>
      <c r="E279" s="81" t="s">
        <v>457</v>
      </c>
      <c r="F279" s="81" t="s">
        <v>252</v>
      </c>
      <c r="G279" s="81">
        <v>5</v>
      </c>
      <c r="H279" s="61" t="str">
        <f t="shared" si="29"/>
        <v/>
      </c>
      <c r="I279" s="62" t="str">
        <f t="shared" si="34"/>
        <v/>
      </c>
      <c r="J279" s="62" t="str">
        <f>IF(B279&lt;&gt;"",COUNTIF(B$9:$B10053,B279),"")</f>
        <v/>
      </c>
      <c r="K279" s="62"/>
      <c r="L279" s="62" t="str">
        <f>IF(B279&lt;&gt;"",COUNTIF(M$9:$M10053,F279),"")</f>
        <v/>
      </c>
      <c r="M279" s="62" t="str">
        <f t="shared" si="30"/>
        <v/>
      </c>
      <c r="N279" s="69" t="str">
        <f t="shared" si="31"/>
        <v/>
      </c>
      <c r="O279" s="69" t="str">
        <f>IF($N279="P",COUNTIF($N$9:$N$9781,"P")-'Rosa e Controlli'!$I$33,"0")</f>
        <v>0</v>
      </c>
      <c r="P279" s="69" t="str">
        <f>IF($N279="D",COUNTIF($N$9:$N$9781,"D")-'Rosa e Controlli'!$I$34,"0")</f>
        <v>0</v>
      </c>
      <c r="Q279" s="69" t="str">
        <f>IF($N279="C",COUNTIF($N$9:$N$9781,"C")-'Rosa e Controlli'!$I$35,"0")</f>
        <v>0</v>
      </c>
      <c r="R279" s="69" t="str">
        <f>IF($N279="A",COUNTIF($N$9:$N$9781,"A")-'Rosa e Controlli'!$I$36,"0")</f>
        <v>0</v>
      </c>
      <c r="S279" s="69">
        <f t="shared" si="32"/>
        <v>0</v>
      </c>
      <c r="T279" s="69" t="str">
        <f t="shared" si="33"/>
        <v/>
      </c>
      <c r="U279" s="69"/>
      <c r="V279" s="69"/>
      <c r="W279" s="69"/>
    </row>
    <row r="280" spans="1:23" x14ac:dyDescent="0.25">
      <c r="A280" s="61" t="str">
        <f t="shared" si="28"/>
        <v/>
      </c>
      <c r="B280" s="77"/>
      <c r="C280" s="81" t="s">
        <v>63</v>
      </c>
      <c r="D280" s="81">
        <v>374</v>
      </c>
      <c r="E280" s="81" t="s">
        <v>123</v>
      </c>
      <c r="F280" s="81" t="s">
        <v>69</v>
      </c>
      <c r="G280" s="81">
        <v>7</v>
      </c>
      <c r="H280" s="61" t="str">
        <f t="shared" si="29"/>
        <v/>
      </c>
      <c r="I280" s="62" t="str">
        <f t="shared" si="34"/>
        <v/>
      </c>
      <c r="J280" s="62" t="str">
        <f>IF(B280&lt;&gt;"",COUNTIF(B$9:$B10054,B280),"")</f>
        <v/>
      </c>
      <c r="K280" s="62"/>
      <c r="L280" s="62" t="str">
        <f>IF(B280&lt;&gt;"",COUNTIF(M$9:$M10054,F280),"")</f>
        <v/>
      </c>
      <c r="M280" s="62" t="str">
        <f t="shared" si="30"/>
        <v/>
      </c>
      <c r="N280" s="69" t="str">
        <f t="shared" si="31"/>
        <v/>
      </c>
      <c r="O280" s="69" t="str">
        <f>IF($N280="P",COUNTIF($N$9:$N$9781,"P")-'Rosa e Controlli'!$I$33,"0")</f>
        <v>0</v>
      </c>
      <c r="P280" s="69" t="str">
        <f>IF($N280="D",COUNTIF($N$9:$N$9781,"D")-'Rosa e Controlli'!$I$34,"0")</f>
        <v>0</v>
      </c>
      <c r="Q280" s="69" t="str">
        <f>IF($N280="C",COUNTIF($N$9:$N$9781,"C")-'Rosa e Controlli'!$I$35,"0")</f>
        <v>0</v>
      </c>
      <c r="R280" s="69" t="str">
        <f>IF($N280="A",COUNTIF($N$9:$N$9781,"A")-'Rosa e Controlli'!$I$36,"0")</f>
        <v>0</v>
      </c>
      <c r="S280" s="69">
        <f t="shared" si="32"/>
        <v>0</v>
      </c>
      <c r="T280" s="69" t="str">
        <f t="shared" si="33"/>
        <v/>
      </c>
      <c r="U280" s="69"/>
      <c r="V280" s="69"/>
      <c r="W280" s="69"/>
    </row>
    <row r="281" spans="1:23" x14ac:dyDescent="0.25">
      <c r="A281" s="61" t="str">
        <f t="shared" si="28"/>
        <v/>
      </c>
      <c r="B281" s="77"/>
      <c r="C281" s="81" t="s">
        <v>63</v>
      </c>
      <c r="D281" s="81">
        <v>375</v>
      </c>
      <c r="E281" s="81" t="s">
        <v>458</v>
      </c>
      <c r="F281" s="81" t="s">
        <v>250</v>
      </c>
      <c r="G281" s="81">
        <v>4</v>
      </c>
      <c r="H281" s="61" t="str">
        <f t="shared" si="29"/>
        <v/>
      </c>
      <c r="I281" s="62" t="str">
        <f t="shared" si="34"/>
        <v/>
      </c>
      <c r="J281" s="62" t="str">
        <f>IF(B281&lt;&gt;"",COUNTIF(B$9:$B10055,B281),"")</f>
        <v/>
      </c>
      <c r="K281" s="62"/>
      <c r="L281" s="62" t="str">
        <f>IF(B281&lt;&gt;"",COUNTIF(M$9:$M10055,F281),"")</f>
        <v/>
      </c>
      <c r="M281" s="62" t="str">
        <f t="shared" si="30"/>
        <v/>
      </c>
      <c r="N281" s="69" t="str">
        <f t="shared" si="31"/>
        <v/>
      </c>
      <c r="O281" s="69" t="str">
        <f>IF($N281="P",COUNTIF($N$9:$N$9781,"P")-'Rosa e Controlli'!$I$33,"0")</f>
        <v>0</v>
      </c>
      <c r="P281" s="69" t="str">
        <f>IF($N281="D",COUNTIF($N$9:$N$9781,"D")-'Rosa e Controlli'!$I$34,"0")</f>
        <v>0</v>
      </c>
      <c r="Q281" s="69" t="str">
        <f>IF($N281="C",COUNTIF($N$9:$N$9781,"C")-'Rosa e Controlli'!$I$35,"0")</f>
        <v>0</v>
      </c>
      <c r="R281" s="69" t="str">
        <f>IF($N281="A",COUNTIF($N$9:$N$9781,"A")-'Rosa e Controlli'!$I$36,"0")</f>
        <v>0</v>
      </c>
      <c r="S281" s="69">
        <f t="shared" si="32"/>
        <v>0</v>
      </c>
      <c r="T281" s="69" t="str">
        <f t="shared" si="33"/>
        <v/>
      </c>
      <c r="U281" s="69"/>
      <c r="V281" s="69"/>
      <c r="W281" s="69"/>
    </row>
    <row r="282" spans="1:23" x14ac:dyDescent="0.25">
      <c r="A282" s="61" t="str">
        <f t="shared" si="28"/>
        <v/>
      </c>
      <c r="B282" s="77"/>
      <c r="C282" s="81" t="s">
        <v>63</v>
      </c>
      <c r="D282" s="81">
        <v>376</v>
      </c>
      <c r="E282" s="81" t="s">
        <v>124</v>
      </c>
      <c r="F282" s="81" t="s">
        <v>76</v>
      </c>
      <c r="G282" s="81">
        <v>2</v>
      </c>
      <c r="H282" s="61" t="str">
        <f t="shared" si="29"/>
        <v/>
      </c>
      <c r="I282" s="62" t="str">
        <f t="shared" si="34"/>
        <v/>
      </c>
      <c r="J282" s="62" t="str">
        <f>IF(B282&lt;&gt;"",COUNTIF(B$9:$B10056,B282),"")</f>
        <v/>
      </c>
      <c r="K282" s="62"/>
      <c r="L282" s="62" t="str">
        <f>IF(B282&lt;&gt;"",COUNTIF(M$9:$M10056,F282),"")</f>
        <v/>
      </c>
      <c r="M282" s="62" t="str">
        <f t="shared" si="30"/>
        <v/>
      </c>
      <c r="N282" s="69" t="str">
        <f t="shared" si="31"/>
        <v/>
      </c>
      <c r="O282" s="69" t="str">
        <f>IF($N282="P",COUNTIF($N$9:$N$9781,"P")-'Rosa e Controlli'!$I$33,"0")</f>
        <v>0</v>
      </c>
      <c r="P282" s="69" t="str">
        <f>IF($N282="D",COUNTIF($N$9:$N$9781,"D")-'Rosa e Controlli'!$I$34,"0")</f>
        <v>0</v>
      </c>
      <c r="Q282" s="69" t="str">
        <f>IF($N282="C",COUNTIF($N$9:$N$9781,"C")-'Rosa e Controlli'!$I$35,"0")</f>
        <v>0</v>
      </c>
      <c r="R282" s="69" t="str">
        <f>IF($N282="A",COUNTIF($N$9:$N$9781,"A")-'Rosa e Controlli'!$I$36,"0")</f>
        <v>0</v>
      </c>
      <c r="S282" s="69">
        <f t="shared" si="32"/>
        <v>0</v>
      </c>
      <c r="T282" s="69" t="str">
        <f t="shared" si="33"/>
        <v/>
      </c>
      <c r="U282" s="69"/>
      <c r="V282" s="69"/>
      <c r="W282" s="69"/>
    </row>
    <row r="283" spans="1:23" x14ac:dyDescent="0.25">
      <c r="A283" s="61" t="str">
        <f t="shared" si="28"/>
        <v/>
      </c>
      <c r="B283" s="77"/>
      <c r="C283" s="81" t="s">
        <v>63</v>
      </c>
      <c r="D283" s="81">
        <v>377</v>
      </c>
      <c r="E283" s="81" t="s">
        <v>459</v>
      </c>
      <c r="F283" s="81" t="s">
        <v>265</v>
      </c>
      <c r="G283" s="81">
        <v>4</v>
      </c>
      <c r="H283" s="61" t="str">
        <f t="shared" si="29"/>
        <v/>
      </c>
      <c r="I283" s="62" t="str">
        <f t="shared" si="34"/>
        <v/>
      </c>
      <c r="J283" s="62" t="str">
        <f>IF(B283&lt;&gt;"",COUNTIF(B$9:$B10057,B283),"")</f>
        <v/>
      </c>
      <c r="K283" s="62"/>
      <c r="L283" s="62" t="str">
        <f>IF(B283&lt;&gt;"",COUNTIF(M$9:$M10057,F283),"")</f>
        <v/>
      </c>
      <c r="M283" s="62" t="str">
        <f t="shared" si="30"/>
        <v/>
      </c>
      <c r="N283" s="69" t="str">
        <f t="shared" si="31"/>
        <v/>
      </c>
      <c r="O283" s="69" t="str">
        <f>IF($N283="P",COUNTIF($N$9:$N$9781,"P")-'Rosa e Controlli'!$I$33,"0")</f>
        <v>0</v>
      </c>
      <c r="P283" s="69" t="str">
        <f>IF($N283="D",COUNTIF($N$9:$N$9781,"D")-'Rosa e Controlli'!$I$34,"0")</f>
        <v>0</v>
      </c>
      <c r="Q283" s="69" t="str">
        <f>IF($N283="C",COUNTIF($N$9:$N$9781,"C")-'Rosa e Controlli'!$I$35,"0")</f>
        <v>0</v>
      </c>
      <c r="R283" s="69" t="str">
        <f>IF($N283="A",COUNTIF($N$9:$N$9781,"A")-'Rosa e Controlli'!$I$36,"0")</f>
        <v>0</v>
      </c>
      <c r="S283" s="69">
        <f t="shared" si="32"/>
        <v>0</v>
      </c>
      <c r="T283" s="69" t="str">
        <f t="shared" si="33"/>
        <v/>
      </c>
      <c r="U283" s="69"/>
      <c r="V283" s="69"/>
      <c r="W283" s="69"/>
    </row>
    <row r="284" spans="1:23" x14ac:dyDescent="0.25">
      <c r="A284" s="61" t="str">
        <f t="shared" si="28"/>
        <v/>
      </c>
      <c r="B284" s="77"/>
      <c r="C284" s="81" t="s">
        <v>63</v>
      </c>
      <c r="D284" s="81">
        <v>378</v>
      </c>
      <c r="E284" s="81" t="s">
        <v>460</v>
      </c>
      <c r="F284" s="81" t="s">
        <v>234</v>
      </c>
      <c r="G284" s="81">
        <v>5</v>
      </c>
      <c r="H284" s="61" t="str">
        <f t="shared" si="29"/>
        <v/>
      </c>
      <c r="I284" s="62" t="str">
        <f t="shared" si="34"/>
        <v/>
      </c>
      <c r="J284" s="62" t="str">
        <f>IF(B284&lt;&gt;"",COUNTIF(B$9:$B10058,B284),"")</f>
        <v/>
      </c>
      <c r="K284" s="62"/>
      <c r="L284" s="62" t="str">
        <f>IF(B284&lt;&gt;"",COUNTIF(M$9:$M10058,F284),"")</f>
        <v/>
      </c>
      <c r="M284" s="62" t="str">
        <f t="shared" si="30"/>
        <v/>
      </c>
      <c r="N284" s="69" t="str">
        <f t="shared" si="31"/>
        <v/>
      </c>
      <c r="O284" s="69" t="str">
        <f>IF($N284="P",COUNTIF($N$9:$N$9781,"P")-'Rosa e Controlli'!$I$33,"0")</f>
        <v>0</v>
      </c>
      <c r="P284" s="69" t="str">
        <f>IF($N284="D",COUNTIF($N$9:$N$9781,"D")-'Rosa e Controlli'!$I$34,"0")</f>
        <v>0</v>
      </c>
      <c r="Q284" s="69" t="str">
        <f>IF($N284="C",COUNTIF($N$9:$N$9781,"C")-'Rosa e Controlli'!$I$35,"0")</f>
        <v>0</v>
      </c>
      <c r="R284" s="69" t="str">
        <f>IF($N284="A",COUNTIF($N$9:$N$9781,"A")-'Rosa e Controlli'!$I$36,"0")</f>
        <v>0</v>
      </c>
      <c r="S284" s="69">
        <f t="shared" si="32"/>
        <v>0</v>
      </c>
      <c r="T284" s="69" t="str">
        <f t="shared" si="33"/>
        <v/>
      </c>
      <c r="U284" s="69"/>
      <c r="V284" s="69"/>
      <c r="W284" s="69"/>
    </row>
    <row r="285" spans="1:23" x14ac:dyDescent="0.25">
      <c r="A285" s="61" t="str">
        <f t="shared" si="28"/>
        <v/>
      </c>
      <c r="B285" s="77"/>
      <c r="C285" s="81" t="s">
        <v>63</v>
      </c>
      <c r="D285" s="81">
        <v>379</v>
      </c>
      <c r="E285" s="81" t="s">
        <v>461</v>
      </c>
      <c r="F285" s="81" t="s">
        <v>262</v>
      </c>
      <c r="G285" s="81">
        <v>3</v>
      </c>
      <c r="H285" s="61" t="str">
        <f t="shared" si="29"/>
        <v/>
      </c>
      <c r="I285" s="62" t="str">
        <f t="shared" si="34"/>
        <v/>
      </c>
      <c r="J285" s="62" t="str">
        <f>IF(B285&lt;&gt;"",COUNTIF(B$9:$B10059,B285),"")</f>
        <v/>
      </c>
      <c r="K285" s="62"/>
      <c r="L285" s="62" t="str">
        <f>IF(B285&lt;&gt;"",COUNTIF(M$9:$M10059,F285),"")</f>
        <v/>
      </c>
      <c r="M285" s="62" t="str">
        <f t="shared" si="30"/>
        <v/>
      </c>
      <c r="N285" s="69" t="str">
        <f t="shared" si="31"/>
        <v/>
      </c>
      <c r="O285" s="69" t="str">
        <f>IF($N285="P",COUNTIF($N$9:$N$9781,"P")-'Rosa e Controlli'!$I$33,"0")</f>
        <v>0</v>
      </c>
      <c r="P285" s="69" t="str">
        <f>IF($N285="D",COUNTIF($N$9:$N$9781,"D")-'Rosa e Controlli'!$I$34,"0")</f>
        <v>0</v>
      </c>
      <c r="Q285" s="69" t="str">
        <f>IF($N285="C",COUNTIF($N$9:$N$9781,"C")-'Rosa e Controlli'!$I$35,"0")</f>
        <v>0</v>
      </c>
      <c r="R285" s="69" t="str">
        <f>IF($N285="A",COUNTIF($N$9:$N$9781,"A")-'Rosa e Controlli'!$I$36,"0")</f>
        <v>0</v>
      </c>
      <c r="S285" s="69">
        <f t="shared" si="32"/>
        <v>0</v>
      </c>
      <c r="T285" s="69" t="str">
        <f t="shared" si="33"/>
        <v/>
      </c>
      <c r="U285" s="69"/>
      <c r="V285" s="69"/>
      <c r="W285" s="69"/>
    </row>
    <row r="286" spans="1:23" x14ac:dyDescent="0.25">
      <c r="A286" s="61" t="str">
        <f t="shared" si="28"/>
        <v/>
      </c>
      <c r="B286" s="77"/>
      <c r="C286" s="81" t="s">
        <v>63</v>
      </c>
      <c r="D286" s="81">
        <v>380</v>
      </c>
      <c r="E286" s="81" t="s">
        <v>462</v>
      </c>
      <c r="F286" s="81" t="s">
        <v>262</v>
      </c>
      <c r="G286" s="81">
        <v>5</v>
      </c>
      <c r="H286" s="61" t="str">
        <f t="shared" si="29"/>
        <v/>
      </c>
      <c r="I286" s="62" t="str">
        <f t="shared" si="34"/>
        <v/>
      </c>
      <c r="J286" s="62" t="str">
        <f>IF(B286&lt;&gt;"",COUNTIF(B$9:$B10060,B286),"")</f>
        <v/>
      </c>
      <c r="K286" s="62"/>
      <c r="L286" s="62" t="str">
        <f>IF(B286&lt;&gt;"",COUNTIF(M$9:$M10060,F286),"")</f>
        <v/>
      </c>
      <c r="M286" s="62" t="str">
        <f t="shared" si="30"/>
        <v/>
      </c>
      <c r="N286" s="69" t="str">
        <f t="shared" si="31"/>
        <v/>
      </c>
      <c r="O286" s="69" t="str">
        <f>IF($N286="P",COUNTIF($N$9:$N$9781,"P")-'Rosa e Controlli'!$I$33,"0")</f>
        <v>0</v>
      </c>
      <c r="P286" s="69" t="str">
        <f>IF($N286="D",COUNTIF($N$9:$N$9781,"D")-'Rosa e Controlli'!$I$34,"0")</f>
        <v>0</v>
      </c>
      <c r="Q286" s="69" t="str">
        <f>IF($N286="C",COUNTIF($N$9:$N$9781,"C")-'Rosa e Controlli'!$I$35,"0")</f>
        <v>0</v>
      </c>
      <c r="R286" s="69" t="str">
        <f>IF($N286="A",COUNTIF($N$9:$N$9781,"A")-'Rosa e Controlli'!$I$36,"0")</f>
        <v>0</v>
      </c>
      <c r="S286" s="69">
        <f t="shared" si="32"/>
        <v>0</v>
      </c>
      <c r="T286" s="69" t="str">
        <f t="shared" si="33"/>
        <v/>
      </c>
      <c r="U286" s="69"/>
      <c r="V286" s="69"/>
      <c r="W286" s="69"/>
    </row>
    <row r="287" spans="1:23" x14ac:dyDescent="0.25">
      <c r="A287" s="61" t="str">
        <f t="shared" si="28"/>
        <v/>
      </c>
      <c r="B287" s="77"/>
      <c r="C287" s="81" t="s">
        <v>63</v>
      </c>
      <c r="D287" s="81">
        <v>381</v>
      </c>
      <c r="E287" s="81" t="s">
        <v>463</v>
      </c>
      <c r="F287" s="81" t="s">
        <v>248</v>
      </c>
      <c r="G287" s="81">
        <v>5</v>
      </c>
      <c r="H287" s="61" t="str">
        <f t="shared" si="29"/>
        <v/>
      </c>
      <c r="I287" s="62" t="str">
        <f t="shared" si="34"/>
        <v/>
      </c>
      <c r="J287" s="62" t="str">
        <f>IF(B287&lt;&gt;"",COUNTIF(B$9:$B10061,B287),"")</f>
        <v/>
      </c>
      <c r="K287" s="62"/>
      <c r="L287" s="62" t="str">
        <f>IF(B287&lt;&gt;"",COUNTIF(M$9:$M10061,F287),"")</f>
        <v/>
      </c>
      <c r="M287" s="62" t="str">
        <f t="shared" si="30"/>
        <v/>
      </c>
      <c r="N287" s="69" t="str">
        <f t="shared" si="31"/>
        <v/>
      </c>
      <c r="O287" s="69" t="str">
        <f>IF($N287="P",COUNTIF($N$9:$N$9781,"P")-'Rosa e Controlli'!$I$33,"0")</f>
        <v>0</v>
      </c>
      <c r="P287" s="69" t="str">
        <f>IF($N287="D",COUNTIF($N$9:$N$9781,"D")-'Rosa e Controlli'!$I$34,"0")</f>
        <v>0</v>
      </c>
      <c r="Q287" s="69" t="str">
        <f>IF($N287="C",COUNTIF($N$9:$N$9781,"C")-'Rosa e Controlli'!$I$35,"0")</f>
        <v>0</v>
      </c>
      <c r="R287" s="69" t="str">
        <f>IF($N287="A",COUNTIF($N$9:$N$9781,"A")-'Rosa e Controlli'!$I$36,"0")</f>
        <v>0</v>
      </c>
      <c r="S287" s="69">
        <f t="shared" si="32"/>
        <v>0</v>
      </c>
      <c r="T287" s="69" t="str">
        <f t="shared" si="33"/>
        <v/>
      </c>
      <c r="U287" s="69"/>
      <c r="V287" s="69"/>
      <c r="W287" s="69"/>
    </row>
    <row r="288" spans="1:23" x14ac:dyDescent="0.25">
      <c r="A288" s="61" t="str">
        <f t="shared" si="28"/>
        <v/>
      </c>
      <c r="B288" s="77"/>
      <c r="C288" s="81" t="s">
        <v>63</v>
      </c>
      <c r="D288" s="81">
        <v>382</v>
      </c>
      <c r="E288" s="81" t="s">
        <v>464</v>
      </c>
      <c r="F288" s="81" t="s">
        <v>255</v>
      </c>
      <c r="G288" s="81">
        <v>2</v>
      </c>
      <c r="H288" s="61" t="str">
        <f t="shared" si="29"/>
        <v/>
      </c>
      <c r="I288" s="62" t="str">
        <f t="shared" si="34"/>
        <v/>
      </c>
      <c r="J288" s="62" t="str">
        <f>IF(B288&lt;&gt;"",COUNTIF(B$9:$B10062,B288),"")</f>
        <v/>
      </c>
      <c r="K288" s="62"/>
      <c r="L288" s="62" t="str">
        <f>IF(B288&lt;&gt;"",COUNTIF(M$9:$M10062,F288),"")</f>
        <v/>
      </c>
      <c r="M288" s="62" t="str">
        <f t="shared" si="30"/>
        <v/>
      </c>
      <c r="N288" s="69" t="str">
        <f t="shared" si="31"/>
        <v/>
      </c>
      <c r="O288" s="69" t="str">
        <f>IF($N288="P",COUNTIF($N$9:$N$9781,"P")-'Rosa e Controlli'!$I$33,"0")</f>
        <v>0</v>
      </c>
      <c r="P288" s="69" t="str">
        <f>IF($N288="D",COUNTIF($N$9:$N$9781,"D")-'Rosa e Controlli'!$I$34,"0")</f>
        <v>0</v>
      </c>
      <c r="Q288" s="69" t="str">
        <f>IF($N288="C",COUNTIF($N$9:$N$9781,"C")-'Rosa e Controlli'!$I$35,"0")</f>
        <v>0</v>
      </c>
      <c r="R288" s="69" t="str">
        <f>IF($N288="A",COUNTIF($N$9:$N$9781,"A")-'Rosa e Controlli'!$I$36,"0")</f>
        <v>0</v>
      </c>
      <c r="S288" s="69">
        <f t="shared" si="32"/>
        <v>0</v>
      </c>
      <c r="T288" s="69" t="str">
        <f t="shared" si="33"/>
        <v/>
      </c>
      <c r="U288" s="69"/>
      <c r="V288" s="69"/>
      <c r="W288" s="69"/>
    </row>
    <row r="289" spans="1:23" x14ac:dyDescent="0.25">
      <c r="A289" s="61" t="str">
        <f t="shared" si="28"/>
        <v/>
      </c>
      <c r="B289" s="77"/>
      <c r="C289" s="81" t="s">
        <v>63</v>
      </c>
      <c r="D289" s="81">
        <v>383</v>
      </c>
      <c r="E289" s="81" t="s">
        <v>465</v>
      </c>
      <c r="F289" s="81" t="s">
        <v>282</v>
      </c>
      <c r="G289" s="81">
        <v>9</v>
      </c>
      <c r="H289" s="61" t="str">
        <f t="shared" si="29"/>
        <v/>
      </c>
      <c r="I289" s="62" t="str">
        <f t="shared" si="34"/>
        <v/>
      </c>
      <c r="J289" s="62" t="str">
        <f>IF(B289&lt;&gt;"",COUNTIF(B$9:$B10063,B289),"")</f>
        <v/>
      </c>
      <c r="K289" s="62"/>
      <c r="L289" s="62" t="str">
        <f>IF(B289&lt;&gt;"",COUNTIF(M$9:$M10063,F289),"")</f>
        <v/>
      </c>
      <c r="M289" s="62" t="str">
        <f t="shared" si="30"/>
        <v/>
      </c>
      <c r="N289" s="69" t="str">
        <f t="shared" si="31"/>
        <v/>
      </c>
      <c r="O289" s="69" t="str">
        <f>IF($N289="P",COUNTIF($N$9:$N$9781,"P")-'Rosa e Controlli'!$I$33,"0")</f>
        <v>0</v>
      </c>
      <c r="P289" s="69" t="str">
        <f>IF($N289="D",COUNTIF($N$9:$N$9781,"D")-'Rosa e Controlli'!$I$34,"0")</f>
        <v>0</v>
      </c>
      <c r="Q289" s="69" t="str">
        <f>IF($N289="C",COUNTIF($N$9:$N$9781,"C")-'Rosa e Controlli'!$I$35,"0")</f>
        <v>0</v>
      </c>
      <c r="R289" s="69" t="str">
        <f>IF($N289="A",COUNTIF($N$9:$N$9781,"A")-'Rosa e Controlli'!$I$36,"0")</f>
        <v>0</v>
      </c>
      <c r="S289" s="69">
        <f t="shared" si="32"/>
        <v>0</v>
      </c>
      <c r="T289" s="69" t="str">
        <f t="shared" si="33"/>
        <v/>
      </c>
      <c r="U289" s="69"/>
      <c r="V289" s="69"/>
      <c r="W289" s="69"/>
    </row>
    <row r="290" spans="1:23" x14ac:dyDescent="0.25">
      <c r="A290" s="61" t="str">
        <f t="shared" si="28"/>
        <v/>
      </c>
      <c r="B290" s="77"/>
      <c r="C290" s="81" t="s">
        <v>63</v>
      </c>
      <c r="D290" s="81">
        <v>384</v>
      </c>
      <c r="E290" s="81" t="s">
        <v>466</v>
      </c>
      <c r="F290" s="81" t="s">
        <v>250</v>
      </c>
      <c r="G290" s="81">
        <v>6</v>
      </c>
      <c r="H290" s="61" t="str">
        <f t="shared" si="29"/>
        <v/>
      </c>
      <c r="I290" s="62" t="str">
        <f t="shared" si="34"/>
        <v/>
      </c>
      <c r="J290" s="62" t="str">
        <f>IF(B290&lt;&gt;"",COUNTIF(B$9:$B10064,B290),"")</f>
        <v/>
      </c>
      <c r="K290" s="62"/>
      <c r="L290" s="62" t="str">
        <f>IF(B290&lt;&gt;"",COUNTIF(M$9:$M10064,F290),"")</f>
        <v/>
      </c>
      <c r="M290" s="62" t="str">
        <f t="shared" si="30"/>
        <v/>
      </c>
      <c r="N290" s="69" t="str">
        <f t="shared" si="31"/>
        <v/>
      </c>
      <c r="O290" s="69" t="str">
        <f>IF($N290="P",COUNTIF($N$9:$N$9781,"P")-'Rosa e Controlli'!$I$33,"0")</f>
        <v>0</v>
      </c>
      <c r="P290" s="69" t="str">
        <f>IF($N290="D",COUNTIF($N$9:$N$9781,"D")-'Rosa e Controlli'!$I$34,"0")</f>
        <v>0</v>
      </c>
      <c r="Q290" s="69" t="str">
        <f>IF($N290="C",COUNTIF($N$9:$N$9781,"C")-'Rosa e Controlli'!$I$35,"0")</f>
        <v>0</v>
      </c>
      <c r="R290" s="69" t="str">
        <f>IF($N290="A",COUNTIF($N$9:$N$9781,"A")-'Rosa e Controlli'!$I$36,"0")</f>
        <v>0</v>
      </c>
      <c r="S290" s="69">
        <f t="shared" si="32"/>
        <v>0</v>
      </c>
      <c r="T290" s="69" t="str">
        <f t="shared" si="33"/>
        <v/>
      </c>
      <c r="U290" s="69"/>
      <c r="V290" s="69"/>
      <c r="W290" s="69"/>
    </row>
    <row r="291" spans="1:23" x14ac:dyDescent="0.25">
      <c r="A291" s="61" t="str">
        <f t="shared" si="28"/>
        <v/>
      </c>
      <c r="B291" s="77"/>
      <c r="C291" s="81" t="s">
        <v>63</v>
      </c>
      <c r="D291" s="81">
        <v>385</v>
      </c>
      <c r="E291" s="81" t="s">
        <v>125</v>
      </c>
      <c r="F291" s="81" t="s">
        <v>61</v>
      </c>
      <c r="G291" s="81">
        <v>8</v>
      </c>
      <c r="H291" s="61" t="str">
        <f t="shared" si="29"/>
        <v/>
      </c>
      <c r="I291" s="62" t="str">
        <f t="shared" si="34"/>
        <v/>
      </c>
      <c r="J291" s="62" t="str">
        <f>IF(B291&lt;&gt;"",COUNTIF(B$9:$B10065,B291),"")</f>
        <v/>
      </c>
      <c r="K291" s="62"/>
      <c r="L291" s="62" t="str">
        <f>IF(B291&lt;&gt;"",COUNTIF(M$9:$M10065,F291),"")</f>
        <v/>
      </c>
      <c r="M291" s="62" t="str">
        <f t="shared" si="30"/>
        <v/>
      </c>
      <c r="N291" s="69" t="str">
        <f t="shared" si="31"/>
        <v/>
      </c>
      <c r="O291" s="69" t="str">
        <f>IF($N291="P",COUNTIF($N$9:$N$9781,"P")-'Rosa e Controlli'!$I$33,"0")</f>
        <v>0</v>
      </c>
      <c r="P291" s="69" t="str">
        <f>IF($N291="D",COUNTIF($N$9:$N$9781,"D")-'Rosa e Controlli'!$I$34,"0")</f>
        <v>0</v>
      </c>
      <c r="Q291" s="69" t="str">
        <f>IF($N291="C",COUNTIF($N$9:$N$9781,"C")-'Rosa e Controlli'!$I$35,"0")</f>
        <v>0</v>
      </c>
      <c r="R291" s="69" t="str">
        <f>IF($N291="A",COUNTIF($N$9:$N$9781,"A")-'Rosa e Controlli'!$I$36,"0")</f>
        <v>0</v>
      </c>
      <c r="S291" s="69">
        <f t="shared" si="32"/>
        <v>0</v>
      </c>
      <c r="T291" s="69" t="str">
        <f t="shared" si="33"/>
        <v/>
      </c>
      <c r="U291" s="69"/>
      <c r="V291" s="69"/>
      <c r="W291" s="69"/>
    </row>
    <row r="292" spans="1:23" x14ac:dyDescent="0.25">
      <c r="A292" s="61" t="str">
        <f t="shared" si="28"/>
        <v/>
      </c>
      <c r="B292" s="77"/>
      <c r="C292" s="81" t="s">
        <v>63</v>
      </c>
      <c r="D292" s="81">
        <v>386</v>
      </c>
      <c r="E292" s="81" t="s">
        <v>467</v>
      </c>
      <c r="F292" s="81" t="s">
        <v>59</v>
      </c>
      <c r="G292" s="81">
        <v>2</v>
      </c>
      <c r="H292" s="61" t="str">
        <f t="shared" si="29"/>
        <v/>
      </c>
      <c r="I292" s="62" t="str">
        <f t="shared" si="34"/>
        <v/>
      </c>
      <c r="J292" s="62" t="str">
        <f>IF(B292&lt;&gt;"",COUNTIF(B$9:$B10066,B292),"")</f>
        <v/>
      </c>
      <c r="K292" s="62"/>
      <c r="L292" s="62" t="str">
        <f>IF(B292&lt;&gt;"",COUNTIF(M$9:$M10066,F292),"")</f>
        <v/>
      </c>
      <c r="M292" s="62" t="str">
        <f t="shared" si="30"/>
        <v/>
      </c>
      <c r="N292" s="69" t="str">
        <f t="shared" si="31"/>
        <v/>
      </c>
      <c r="O292" s="69" t="str">
        <f>IF($N292="P",COUNTIF($N$9:$N$9781,"P")-'Rosa e Controlli'!$I$33,"0")</f>
        <v>0</v>
      </c>
      <c r="P292" s="69" t="str">
        <f>IF($N292="D",COUNTIF($N$9:$N$9781,"D")-'Rosa e Controlli'!$I$34,"0")</f>
        <v>0</v>
      </c>
      <c r="Q292" s="69" t="str">
        <f>IF($N292="C",COUNTIF($N$9:$N$9781,"C")-'Rosa e Controlli'!$I$35,"0")</f>
        <v>0</v>
      </c>
      <c r="R292" s="69" t="str">
        <f>IF($N292="A",COUNTIF($N$9:$N$9781,"A")-'Rosa e Controlli'!$I$36,"0")</f>
        <v>0</v>
      </c>
      <c r="S292" s="69">
        <f t="shared" si="32"/>
        <v>0</v>
      </c>
      <c r="T292" s="69" t="str">
        <f t="shared" si="33"/>
        <v/>
      </c>
      <c r="U292" s="69"/>
      <c r="V292" s="69"/>
      <c r="W292" s="69"/>
    </row>
    <row r="293" spans="1:23" x14ac:dyDescent="0.25">
      <c r="A293" s="61" t="str">
        <f t="shared" si="28"/>
        <v/>
      </c>
      <c r="B293" s="77"/>
      <c r="C293" s="81" t="s">
        <v>63</v>
      </c>
      <c r="D293" s="81">
        <v>387</v>
      </c>
      <c r="E293" s="81" t="s">
        <v>468</v>
      </c>
      <c r="F293" s="81" t="s">
        <v>220</v>
      </c>
      <c r="G293" s="81">
        <v>4</v>
      </c>
      <c r="H293" s="61" t="str">
        <f t="shared" si="29"/>
        <v/>
      </c>
      <c r="I293" s="62" t="str">
        <f t="shared" si="34"/>
        <v/>
      </c>
      <c r="J293" s="62" t="str">
        <f>IF(B293&lt;&gt;"",COUNTIF(B$9:$B10067,B293),"")</f>
        <v/>
      </c>
      <c r="K293" s="62"/>
      <c r="L293" s="62" t="str">
        <f>IF(B293&lt;&gt;"",COUNTIF(M$9:$M10067,F293),"")</f>
        <v/>
      </c>
      <c r="M293" s="62" t="str">
        <f t="shared" si="30"/>
        <v/>
      </c>
      <c r="N293" s="69" t="str">
        <f t="shared" si="31"/>
        <v/>
      </c>
      <c r="O293" s="69" t="str">
        <f>IF($N293="P",COUNTIF($N$9:$N$9781,"P")-'Rosa e Controlli'!$I$33,"0")</f>
        <v>0</v>
      </c>
      <c r="P293" s="69" t="str">
        <f>IF($N293="D",COUNTIF($N$9:$N$9781,"D")-'Rosa e Controlli'!$I$34,"0")</f>
        <v>0</v>
      </c>
      <c r="Q293" s="69" t="str">
        <f>IF($N293="C",COUNTIF($N$9:$N$9781,"C")-'Rosa e Controlli'!$I$35,"0")</f>
        <v>0</v>
      </c>
      <c r="R293" s="69" t="str">
        <f>IF($N293="A",COUNTIF($N$9:$N$9781,"A")-'Rosa e Controlli'!$I$36,"0")</f>
        <v>0</v>
      </c>
      <c r="S293" s="69">
        <f t="shared" si="32"/>
        <v>0</v>
      </c>
      <c r="T293" s="69" t="str">
        <f t="shared" si="33"/>
        <v/>
      </c>
      <c r="U293" s="69"/>
      <c r="V293" s="69"/>
      <c r="W293" s="69"/>
    </row>
    <row r="294" spans="1:23" x14ac:dyDescent="0.25">
      <c r="A294" s="61" t="str">
        <f t="shared" si="28"/>
        <v/>
      </c>
      <c r="B294" s="77"/>
      <c r="C294" s="81" t="s">
        <v>63</v>
      </c>
      <c r="D294" s="81">
        <v>388</v>
      </c>
      <c r="E294" s="81" t="s">
        <v>469</v>
      </c>
      <c r="F294" s="81" t="s">
        <v>262</v>
      </c>
      <c r="G294" s="81">
        <v>2</v>
      </c>
      <c r="H294" s="61" t="str">
        <f t="shared" si="29"/>
        <v/>
      </c>
      <c r="I294" s="62" t="str">
        <f t="shared" si="34"/>
        <v/>
      </c>
      <c r="J294" s="62" t="str">
        <f>IF(B294&lt;&gt;"",COUNTIF(B$9:$B10068,B294),"")</f>
        <v/>
      </c>
      <c r="K294" s="62"/>
      <c r="L294" s="62" t="str">
        <f>IF(B294&lt;&gt;"",COUNTIF(M$9:$M10068,F294),"")</f>
        <v/>
      </c>
      <c r="M294" s="62" t="str">
        <f t="shared" si="30"/>
        <v/>
      </c>
      <c r="N294" s="69" t="str">
        <f t="shared" si="31"/>
        <v/>
      </c>
      <c r="O294" s="69" t="str">
        <f>IF($N294="P",COUNTIF($N$9:$N$9781,"P")-'Rosa e Controlli'!$I$33,"0")</f>
        <v>0</v>
      </c>
      <c r="P294" s="69" t="str">
        <f>IF($N294="D",COUNTIF($N$9:$N$9781,"D")-'Rosa e Controlli'!$I$34,"0")</f>
        <v>0</v>
      </c>
      <c r="Q294" s="69" t="str">
        <f>IF($N294="C",COUNTIF($N$9:$N$9781,"C")-'Rosa e Controlli'!$I$35,"0")</f>
        <v>0</v>
      </c>
      <c r="R294" s="69" t="str">
        <f>IF($N294="A",COUNTIF($N$9:$N$9781,"A")-'Rosa e Controlli'!$I$36,"0")</f>
        <v>0</v>
      </c>
      <c r="S294" s="69">
        <f t="shared" si="32"/>
        <v>0</v>
      </c>
      <c r="T294" s="69" t="str">
        <f t="shared" si="33"/>
        <v/>
      </c>
      <c r="U294" s="69"/>
      <c r="V294" s="69"/>
      <c r="W294" s="69"/>
    </row>
    <row r="295" spans="1:23" x14ac:dyDescent="0.25">
      <c r="A295" s="61" t="str">
        <f t="shared" si="28"/>
        <v/>
      </c>
      <c r="B295" s="77"/>
      <c r="C295" s="81" t="s">
        <v>63</v>
      </c>
      <c r="D295" s="81">
        <v>389</v>
      </c>
      <c r="E295" s="81" t="s">
        <v>470</v>
      </c>
      <c r="F295" s="81" t="s">
        <v>57</v>
      </c>
      <c r="G295" s="81">
        <v>15</v>
      </c>
      <c r="H295" s="61" t="str">
        <f t="shared" si="29"/>
        <v/>
      </c>
      <c r="I295" s="62" t="str">
        <f t="shared" si="34"/>
        <v/>
      </c>
      <c r="J295" s="62" t="str">
        <f>IF(B295&lt;&gt;"",COUNTIF(B$9:$B10069,B295),"")</f>
        <v/>
      </c>
      <c r="K295" s="62"/>
      <c r="L295" s="62" t="str">
        <f>IF(B295&lt;&gt;"",COUNTIF(M$9:$M10069,F295),"")</f>
        <v/>
      </c>
      <c r="M295" s="62" t="str">
        <f t="shared" si="30"/>
        <v/>
      </c>
      <c r="N295" s="69" t="str">
        <f t="shared" si="31"/>
        <v/>
      </c>
      <c r="O295" s="69" t="str">
        <f>IF($N295="P",COUNTIF($N$9:$N$9781,"P")-'Rosa e Controlli'!$I$33,"0")</f>
        <v>0</v>
      </c>
      <c r="P295" s="69" t="str">
        <f>IF($N295="D",COUNTIF($N$9:$N$9781,"D")-'Rosa e Controlli'!$I$34,"0")</f>
        <v>0</v>
      </c>
      <c r="Q295" s="69" t="str">
        <f>IF($N295="C",COUNTIF($N$9:$N$9781,"C")-'Rosa e Controlli'!$I$35,"0")</f>
        <v>0</v>
      </c>
      <c r="R295" s="69" t="str">
        <f>IF($N295="A",COUNTIF($N$9:$N$9781,"A")-'Rosa e Controlli'!$I$36,"0")</f>
        <v>0</v>
      </c>
      <c r="S295" s="69">
        <f t="shared" si="32"/>
        <v>0</v>
      </c>
      <c r="T295" s="69" t="str">
        <f t="shared" si="33"/>
        <v/>
      </c>
      <c r="U295" s="69"/>
      <c r="V295" s="69"/>
      <c r="W295" s="69"/>
    </row>
    <row r="296" spans="1:23" x14ac:dyDescent="0.25">
      <c r="A296" s="61" t="str">
        <f t="shared" si="28"/>
        <v/>
      </c>
      <c r="B296" s="77"/>
      <c r="C296" s="81" t="s">
        <v>63</v>
      </c>
      <c r="D296" s="81">
        <v>390</v>
      </c>
      <c r="E296" s="81" t="s">
        <v>126</v>
      </c>
      <c r="F296" s="81" t="s">
        <v>76</v>
      </c>
      <c r="G296" s="81">
        <v>7</v>
      </c>
      <c r="H296" s="61" t="str">
        <f t="shared" si="29"/>
        <v/>
      </c>
      <c r="I296" s="62" t="str">
        <f t="shared" si="34"/>
        <v/>
      </c>
      <c r="J296" s="62" t="str">
        <f>IF(B296&lt;&gt;"",COUNTIF(B$9:$B10070,B296),"")</f>
        <v/>
      </c>
      <c r="K296" s="62"/>
      <c r="L296" s="62" t="str">
        <f>IF(B296&lt;&gt;"",COUNTIF(M$9:$M10070,F296),"")</f>
        <v/>
      </c>
      <c r="M296" s="62" t="str">
        <f t="shared" si="30"/>
        <v/>
      </c>
      <c r="N296" s="69" t="str">
        <f t="shared" si="31"/>
        <v/>
      </c>
      <c r="O296" s="69" t="str">
        <f>IF($N296="P",COUNTIF($N$9:$N$9781,"P")-'Rosa e Controlli'!$I$33,"0")</f>
        <v>0</v>
      </c>
      <c r="P296" s="69" t="str">
        <f>IF($N296="D",COUNTIF($N$9:$N$9781,"D")-'Rosa e Controlli'!$I$34,"0")</f>
        <v>0</v>
      </c>
      <c r="Q296" s="69" t="str">
        <f>IF($N296="C",COUNTIF($N$9:$N$9781,"C")-'Rosa e Controlli'!$I$35,"0")</f>
        <v>0</v>
      </c>
      <c r="R296" s="69" t="str">
        <f>IF($N296="A",COUNTIF($N$9:$N$9781,"A")-'Rosa e Controlli'!$I$36,"0")</f>
        <v>0</v>
      </c>
      <c r="S296" s="69">
        <f t="shared" si="32"/>
        <v>0</v>
      </c>
      <c r="T296" s="69" t="str">
        <f t="shared" si="33"/>
        <v/>
      </c>
      <c r="U296" s="69"/>
      <c r="V296" s="69"/>
      <c r="W296" s="69"/>
    </row>
    <row r="297" spans="1:23" x14ac:dyDescent="0.25">
      <c r="A297" s="61" t="str">
        <f t="shared" si="28"/>
        <v/>
      </c>
      <c r="B297" s="77"/>
      <c r="C297" s="81" t="s">
        <v>63</v>
      </c>
      <c r="D297" s="81">
        <v>391</v>
      </c>
      <c r="E297" s="81" t="s">
        <v>471</v>
      </c>
      <c r="F297" s="81" t="s">
        <v>225</v>
      </c>
      <c r="G297" s="81">
        <v>8</v>
      </c>
      <c r="H297" s="61" t="str">
        <f t="shared" si="29"/>
        <v/>
      </c>
      <c r="I297" s="62" t="str">
        <f t="shared" si="34"/>
        <v/>
      </c>
      <c r="J297" s="62" t="str">
        <f>IF(B297&lt;&gt;"",COUNTIF(B$9:$B10071,B297),"")</f>
        <v/>
      </c>
      <c r="K297" s="62"/>
      <c r="L297" s="62" t="str">
        <f>IF(B297&lt;&gt;"",COUNTIF(M$9:$M10071,F297),"")</f>
        <v/>
      </c>
      <c r="M297" s="62" t="str">
        <f t="shared" si="30"/>
        <v/>
      </c>
      <c r="N297" s="69" t="str">
        <f t="shared" si="31"/>
        <v/>
      </c>
      <c r="O297" s="69" t="str">
        <f>IF($N297="P",COUNTIF($N$9:$N$9781,"P")-'Rosa e Controlli'!$I$33,"0")</f>
        <v>0</v>
      </c>
      <c r="P297" s="69" t="str">
        <f>IF($N297="D",COUNTIF($N$9:$N$9781,"D")-'Rosa e Controlli'!$I$34,"0")</f>
        <v>0</v>
      </c>
      <c r="Q297" s="69" t="str">
        <f>IF($N297="C",COUNTIF($N$9:$N$9781,"C")-'Rosa e Controlli'!$I$35,"0")</f>
        <v>0</v>
      </c>
      <c r="R297" s="69" t="str">
        <f>IF($N297="A",COUNTIF($N$9:$N$9781,"A")-'Rosa e Controlli'!$I$36,"0")</f>
        <v>0</v>
      </c>
      <c r="S297" s="69">
        <f t="shared" si="32"/>
        <v>0</v>
      </c>
      <c r="T297" s="69" t="str">
        <f t="shared" si="33"/>
        <v/>
      </c>
      <c r="U297" s="69"/>
      <c r="V297" s="69"/>
      <c r="W297" s="69"/>
    </row>
    <row r="298" spans="1:23" x14ac:dyDescent="0.25">
      <c r="A298" s="61" t="str">
        <f t="shared" si="28"/>
        <v/>
      </c>
      <c r="B298" s="77"/>
      <c r="C298" s="81" t="s">
        <v>63</v>
      </c>
      <c r="D298" s="81">
        <v>392</v>
      </c>
      <c r="E298" s="81" t="s">
        <v>127</v>
      </c>
      <c r="F298" s="81" t="s">
        <v>76</v>
      </c>
      <c r="G298" s="81">
        <v>3</v>
      </c>
      <c r="H298" s="61" t="str">
        <f t="shared" si="29"/>
        <v/>
      </c>
      <c r="I298" s="62" t="str">
        <f t="shared" si="34"/>
        <v/>
      </c>
      <c r="J298" s="62" t="str">
        <f>IF(B298&lt;&gt;"",COUNTIF(B$9:$B10072,B298),"")</f>
        <v/>
      </c>
      <c r="K298" s="62"/>
      <c r="L298" s="62" t="str">
        <f>IF(B298&lt;&gt;"",COUNTIF(M$9:$M10072,F298),"")</f>
        <v/>
      </c>
      <c r="M298" s="62" t="str">
        <f t="shared" si="30"/>
        <v/>
      </c>
      <c r="N298" s="69" t="str">
        <f t="shared" si="31"/>
        <v/>
      </c>
      <c r="O298" s="69" t="str">
        <f>IF($N298="P",COUNTIF($N$9:$N$9781,"P")-'Rosa e Controlli'!$I$33,"0")</f>
        <v>0</v>
      </c>
      <c r="P298" s="69" t="str">
        <f>IF($N298="D",COUNTIF($N$9:$N$9781,"D")-'Rosa e Controlli'!$I$34,"0")</f>
        <v>0</v>
      </c>
      <c r="Q298" s="69" t="str">
        <f>IF($N298="C",COUNTIF($N$9:$N$9781,"C")-'Rosa e Controlli'!$I$35,"0")</f>
        <v>0</v>
      </c>
      <c r="R298" s="69" t="str">
        <f>IF($N298="A",COUNTIF($N$9:$N$9781,"A")-'Rosa e Controlli'!$I$36,"0")</f>
        <v>0</v>
      </c>
      <c r="S298" s="69">
        <f t="shared" si="32"/>
        <v>0</v>
      </c>
      <c r="T298" s="69" t="str">
        <f t="shared" si="33"/>
        <v/>
      </c>
      <c r="U298" s="69"/>
      <c r="V298" s="69"/>
      <c r="W298" s="69"/>
    </row>
    <row r="299" spans="1:23" x14ac:dyDescent="0.25">
      <c r="A299" s="61" t="str">
        <f t="shared" si="28"/>
        <v/>
      </c>
      <c r="B299" s="77"/>
      <c r="C299" s="81" t="s">
        <v>63</v>
      </c>
      <c r="D299" s="81">
        <v>393</v>
      </c>
      <c r="E299" s="81" t="s">
        <v>472</v>
      </c>
      <c r="F299" s="81" t="s">
        <v>274</v>
      </c>
      <c r="G299" s="81">
        <v>1</v>
      </c>
      <c r="H299" s="61" t="str">
        <f t="shared" si="29"/>
        <v/>
      </c>
      <c r="I299" s="62" t="str">
        <f t="shared" si="34"/>
        <v/>
      </c>
      <c r="J299" s="62" t="str">
        <f>IF(B299&lt;&gt;"",COUNTIF(B$9:$B10073,B299),"")</f>
        <v/>
      </c>
      <c r="K299" s="62"/>
      <c r="L299" s="62" t="str">
        <f>IF(B299&lt;&gt;"",COUNTIF(M$9:$M10073,F299),"")</f>
        <v/>
      </c>
      <c r="M299" s="62" t="str">
        <f t="shared" si="30"/>
        <v/>
      </c>
      <c r="N299" s="69" t="str">
        <f t="shared" si="31"/>
        <v/>
      </c>
      <c r="O299" s="69" t="str">
        <f>IF($N299="P",COUNTIF($N$9:$N$9781,"P")-'Rosa e Controlli'!$I$33,"0")</f>
        <v>0</v>
      </c>
      <c r="P299" s="69" t="str">
        <f>IF($N299="D",COUNTIF($N$9:$N$9781,"D")-'Rosa e Controlli'!$I$34,"0")</f>
        <v>0</v>
      </c>
      <c r="Q299" s="69" t="str">
        <f>IF($N299="C",COUNTIF($N$9:$N$9781,"C")-'Rosa e Controlli'!$I$35,"0")</f>
        <v>0</v>
      </c>
      <c r="R299" s="69" t="str">
        <f>IF($N299="A",COUNTIF($N$9:$N$9781,"A")-'Rosa e Controlli'!$I$36,"0")</f>
        <v>0</v>
      </c>
      <c r="S299" s="69">
        <f t="shared" si="32"/>
        <v>0</v>
      </c>
      <c r="T299" s="69" t="str">
        <f t="shared" si="33"/>
        <v/>
      </c>
      <c r="U299" s="69"/>
      <c r="V299" s="69"/>
      <c r="W299" s="69"/>
    </row>
    <row r="300" spans="1:23" x14ac:dyDescent="0.25">
      <c r="A300" s="61" t="str">
        <f t="shared" si="28"/>
        <v/>
      </c>
      <c r="B300" s="77"/>
      <c r="C300" s="81" t="s">
        <v>63</v>
      </c>
      <c r="D300" s="81">
        <v>394</v>
      </c>
      <c r="E300" s="81" t="s">
        <v>128</v>
      </c>
      <c r="F300" s="81" t="s">
        <v>59</v>
      </c>
      <c r="G300" s="81">
        <v>3</v>
      </c>
      <c r="H300" s="61" t="str">
        <f t="shared" si="29"/>
        <v/>
      </c>
      <c r="I300" s="62" t="str">
        <f t="shared" si="34"/>
        <v/>
      </c>
      <c r="J300" s="62" t="str">
        <f>IF(B300&lt;&gt;"",COUNTIF(B$9:$B10074,B300),"")</f>
        <v/>
      </c>
      <c r="K300" s="62"/>
      <c r="L300" s="62" t="str">
        <f>IF(B300&lt;&gt;"",COUNTIF(M$9:$M10074,F300),"")</f>
        <v/>
      </c>
      <c r="M300" s="62" t="str">
        <f t="shared" si="30"/>
        <v/>
      </c>
      <c r="N300" s="69" t="str">
        <f t="shared" si="31"/>
        <v/>
      </c>
      <c r="O300" s="69" t="str">
        <f>IF($N300="P",COUNTIF($N$9:$N$9781,"P")-'Rosa e Controlli'!$I$33,"0")</f>
        <v>0</v>
      </c>
      <c r="P300" s="69" t="str">
        <f>IF($N300="D",COUNTIF($N$9:$N$9781,"D")-'Rosa e Controlli'!$I$34,"0")</f>
        <v>0</v>
      </c>
      <c r="Q300" s="69" t="str">
        <f>IF($N300="C",COUNTIF($N$9:$N$9781,"C")-'Rosa e Controlli'!$I$35,"0")</f>
        <v>0</v>
      </c>
      <c r="R300" s="69" t="str">
        <f>IF($N300="A",COUNTIF($N$9:$N$9781,"A")-'Rosa e Controlli'!$I$36,"0")</f>
        <v>0</v>
      </c>
      <c r="S300" s="69">
        <f t="shared" si="32"/>
        <v>0</v>
      </c>
      <c r="T300" s="69" t="str">
        <f t="shared" si="33"/>
        <v/>
      </c>
      <c r="U300" s="69"/>
      <c r="V300" s="69"/>
      <c r="W300" s="69"/>
    </row>
    <row r="301" spans="1:23" x14ac:dyDescent="0.25">
      <c r="A301" s="61" t="str">
        <f t="shared" si="28"/>
        <v/>
      </c>
      <c r="B301" s="77"/>
      <c r="C301" s="81" t="s">
        <v>63</v>
      </c>
      <c r="D301" s="81">
        <v>395</v>
      </c>
      <c r="E301" s="81" t="s">
        <v>129</v>
      </c>
      <c r="F301" s="81" t="s">
        <v>60</v>
      </c>
      <c r="G301" s="81">
        <v>8</v>
      </c>
      <c r="H301" s="61" t="str">
        <f t="shared" si="29"/>
        <v/>
      </c>
      <c r="I301" s="62" t="str">
        <f t="shared" si="34"/>
        <v/>
      </c>
      <c r="J301" s="62" t="str">
        <f>IF(B301&lt;&gt;"",COUNTIF(B$9:$B10075,B301),"")</f>
        <v/>
      </c>
      <c r="K301" s="62"/>
      <c r="L301" s="62" t="str">
        <f>IF(B301&lt;&gt;"",COUNTIF(M$9:$M10075,F301),"")</f>
        <v/>
      </c>
      <c r="M301" s="62" t="str">
        <f t="shared" si="30"/>
        <v/>
      </c>
      <c r="N301" s="69" t="str">
        <f t="shared" si="31"/>
        <v/>
      </c>
      <c r="O301" s="69" t="str">
        <f>IF($N301="P",COUNTIF($N$9:$N$9781,"P")-'Rosa e Controlli'!$I$33,"0")</f>
        <v>0</v>
      </c>
      <c r="P301" s="69" t="str">
        <f>IF($N301="D",COUNTIF($N$9:$N$9781,"D")-'Rosa e Controlli'!$I$34,"0")</f>
        <v>0</v>
      </c>
      <c r="Q301" s="69" t="str">
        <f>IF($N301="C",COUNTIF($N$9:$N$9781,"C")-'Rosa e Controlli'!$I$35,"0")</f>
        <v>0</v>
      </c>
      <c r="R301" s="69" t="str">
        <f>IF($N301="A",COUNTIF($N$9:$N$9781,"A")-'Rosa e Controlli'!$I$36,"0")</f>
        <v>0</v>
      </c>
      <c r="S301" s="69">
        <f t="shared" si="32"/>
        <v>0</v>
      </c>
      <c r="T301" s="69" t="str">
        <f t="shared" si="33"/>
        <v/>
      </c>
      <c r="U301" s="69"/>
      <c r="V301" s="69"/>
      <c r="W301" s="69"/>
    </row>
    <row r="302" spans="1:23" x14ac:dyDescent="0.25">
      <c r="A302" s="61" t="str">
        <f t="shared" si="28"/>
        <v/>
      </c>
      <c r="B302" s="77"/>
      <c r="C302" s="81" t="s">
        <v>63</v>
      </c>
      <c r="D302" s="81">
        <v>396</v>
      </c>
      <c r="E302" s="81" t="s">
        <v>130</v>
      </c>
      <c r="F302" s="81" t="s">
        <v>58</v>
      </c>
      <c r="G302" s="81">
        <v>14</v>
      </c>
      <c r="H302" s="61" t="str">
        <f t="shared" si="29"/>
        <v/>
      </c>
      <c r="I302" s="62" t="str">
        <f t="shared" si="34"/>
        <v/>
      </c>
      <c r="J302" s="62" t="str">
        <f>IF(B302&lt;&gt;"",COUNTIF(B$9:$B10076,B302),"")</f>
        <v/>
      </c>
      <c r="K302" s="62"/>
      <c r="L302" s="62" t="str">
        <f>IF(B302&lt;&gt;"",COUNTIF(M$9:$M10076,F302),"")</f>
        <v/>
      </c>
      <c r="M302" s="62" t="str">
        <f t="shared" si="30"/>
        <v/>
      </c>
      <c r="N302" s="69" t="str">
        <f t="shared" si="31"/>
        <v/>
      </c>
      <c r="O302" s="69" t="str">
        <f>IF($N302="P",COUNTIF($N$9:$N$9781,"P")-'Rosa e Controlli'!$I$33,"0")</f>
        <v>0</v>
      </c>
      <c r="P302" s="69" t="str">
        <f>IF($N302="D",COUNTIF($N$9:$N$9781,"D")-'Rosa e Controlli'!$I$34,"0")</f>
        <v>0</v>
      </c>
      <c r="Q302" s="69" t="str">
        <f>IF($N302="C",COUNTIF($N$9:$N$9781,"C")-'Rosa e Controlli'!$I$35,"0")</f>
        <v>0</v>
      </c>
      <c r="R302" s="69" t="str">
        <f>IF($N302="A",COUNTIF($N$9:$N$9781,"A")-'Rosa e Controlli'!$I$36,"0")</f>
        <v>0</v>
      </c>
      <c r="S302" s="69">
        <f t="shared" si="32"/>
        <v>0</v>
      </c>
      <c r="T302" s="69" t="str">
        <f t="shared" si="33"/>
        <v/>
      </c>
      <c r="U302" s="69"/>
      <c r="V302" s="69"/>
      <c r="W302" s="69"/>
    </row>
    <row r="303" spans="1:23" x14ac:dyDescent="0.25">
      <c r="A303" s="61" t="str">
        <f t="shared" si="28"/>
        <v/>
      </c>
      <c r="B303" s="77"/>
      <c r="C303" s="81" t="s">
        <v>63</v>
      </c>
      <c r="D303" s="81">
        <v>397</v>
      </c>
      <c r="E303" s="81" t="s">
        <v>131</v>
      </c>
      <c r="F303" s="81" t="s">
        <v>62</v>
      </c>
      <c r="G303" s="81">
        <v>6</v>
      </c>
      <c r="H303" s="61" t="str">
        <f t="shared" si="29"/>
        <v/>
      </c>
      <c r="I303" s="62" t="str">
        <f t="shared" si="34"/>
        <v/>
      </c>
      <c r="J303" s="62" t="str">
        <f>IF(B303&lt;&gt;"",COUNTIF(B$9:$B10077,B303),"")</f>
        <v/>
      </c>
      <c r="K303" s="62"/>
      <c r="L303" s="62" t="str">
        <f>IF(B303&lt;&gt;"",COUNTIF(M$9:$M10077,F303),"")</f>
        <v/>
      </c>
      <c r="M303" s="62" t="str">
        <f t="shared" si="30"/>
        <v/>
      </c>
      <c r="N303" s="69" t="str">
        <f t="shared" si="31"/>
        <v/>
      </c>
      <c r="O303" s="69" t="str">
        <f>IF($N303="P",COUNTIF($N$9:$N$9781,"P")-'Rosa e Controlli'!$I$33,"0")</f>
        <v>0</v>
      </c>
      <c r="P303" s="69" t="str">
        <f>IF($N303="D",COUNTIF($N$9:$N$9781,"D")-'Rosa e Controlli'!$I$34,"0")</f>
        <v>0</v>
      </c>
      <c r="Q303" s="69" t="str">
        <f>IF($N303="C",COUNTIF($N$9:$N$9781,"C")-'Rosa e Controlli'!$I$35,"0")</f>
        <v>0</v>
      </c>
      <c r="R303" s="69" t="str">
        <f>IF($N303="A",COUNTIF($N$9:$N$9781,"A")-'Rosa e Controlli'!$I$36,"0")</f>
        <v>0</v>
      </c>
      <c r="S303" s="69">
        <f t="shared" si="32"/>
        <v>0</v>
      </c>
      <c r="T303" s="69" t="str">
        <f t="shared" si="33"/>
        <v/>
      </c>
      <c r="U303" s="69"/>
      <c r="V303" s="69"/>
      <c r="W303" s="69"/>
    </row>
    <row r="304" spans="1:23" x14ac:dyDescent="0.25">
      <c r="A304" s="61" t="str">
        <f t="shared" si="28"/>
        <v/>
      </c>
      <c r="B304" s="77"/>
      <c r="C304" s="81" t="s">
        <v>63</v>
      </c>
      <c r="D304" s="81">
        <v>398</v>
      </c>
      <c r="E304" s="81" t="s">
        <v>473</v>
      </c>
      <c r="F304" s="81" t="s">
        <v>290</v>
      </c>
      <c r="G304" s="81">
        <v>5</v>
      </c>
      <c r="H304" s="61" t="str">
        <f t="shared" si="29"/>
        <v/>
      </c>
      <c r="I304" s="62" t="str">
        <f t="shared" si="34"/>
        <v/>
      </c>
      <c r="J304" s="62" t="str">
        <f>IF(B304&lt;&gt;"",COUNTIF(B$9:$B10078,B304),"")</f>
        <v/>
      </c>
      <c r="K304" s="62"/>
      <c r="L304" s="62" t="str">
        <f>IF(B304&lt;&gt;"",COUNTIF(M$9:$M10078,F304),"")</f>
        <v/>
      </c>
      <c r="M304" s="62" t="str">
        <f t="shared" si="30"/>
        <v/>
      </c>
      <c r="N304" s="69" t="str">
        <f t="shared" si="31"/>
        <v/>
      </c>
      <c r="O304" s="69" t="str">
        <f>IF($N304="P",COUNTIF($N$9:$N$9781,"P")-'Rosa e Controlli'!$I$33,"0")</f>
        <v>0</v>
      </c>
      <c r="P304" s="69" t="str">
        <f>IF($N304="D",COUNTIF($N$9:$N$9781,"D")-'Rosa e Controlli'!$I$34,"0")</f>
        <v>0</v>
      </c>
      <c r="Q304" s="69" t="str">
        <f>IF($N304="C",COUNTIF($N$9:$N$9781,"C")-'Rosa e Controlli'!$I$35,"0")</f>
        <v>0</v>
      </c>
      <c r="R304" s="69" t="str">
        <f>IF($N304="A",COUNTIF($N$9:$N$9781,"A")-'Rosa e Controlli'!$I$36,"0")</f>
        <v>0</v>
      </c>
      <c r="S304" s="69">
        <f t="shared" si="32"/>
        <v>0</v>
      </c>
      <c r="T304" s="69" t="str">
        <f t="shared" si="33"/>
        <v/>
      </c>
      <c r="U304" s="69"/>
      <c r="V304" s="69"/>
      <c r="W304" s="69"/>
    </row>
    <row r="305" spans="1:23" x14ac:dyDescent="0.25">
      <c r="A305" s="61" t="str">
        <f t="shared" si="28"/>
        <v/>
      </c>
      <c r="B305" s="77"/>
      <c r="C305" s="81" t="s">
        <v>63</v>
      </c>
      <c r="D305" s="81">
        <v>399</v>
      </c>
      <c r="E305" s="81" t="s">
        <v>474</v>
      </c>
      <c r="F305" s="81" t="s">
        <v>54</v>
      </c>
      <c r="G305" s="81">
        <v>5</v>
      </c>
      <c r="H305" s="61" t="str">
        <f t="shared" si="29"/>
        <v/>
      </c>
      <c r="I305" s="62" t="str">
        <f t="shared" si="34"/>
        <v/>
      </c>
      <c r="J305" s="62" t="str">
        <f>IF(B305&lt;&gt;"",COUNTIF(B$9:$B10079,B305),"")</f>
        <v/>
      </c>
      <c r="K305" s="62"/>
      <c r="L305" s="62" t="str">
        <f>IF(B305&lt;&gt;"",COUNTIF(M$9:$M10079,F305),"")</f>
        <v/>
      </c>
      <c r="M305" s="62" t="str">
        <f t="shared" si="30"/>
        <v/>
      </c>
      <c r="N305" s="69" t="str">
        <f t="shared" si="31"/>
        <v/>
      </c>
      <c r="O305" s="69" t="str">
        <f>IF($N305="P",COUNTIF($N$9:$N$9781,"P")-'Rosa e Controlli'!$I$33,"0")</f>
        <v>0</v>
      </c>
      <c r="P305" s="69" t="str">
        <f>IF($N305="D",COUNTIF($N$9:$N$9781,"D")-'Rosa e Controlli'!$I$34,"0")</f>
        <v>0</v>
      </c>
      <c r="Q305" s="69" t="str">
        <f>IF($N305="C",COUNTIF($N$9:$N$9781,"C")-'Rosa e Controlli'!$I$35,"0")</f>
        <v>0</v>
      </c>
      <c r="R305" s="69" t="str">
        <f>IF($N305="A",COUNTIF($N$9:$N$9781,"A")-'Rosa e Controlli'!$I$36,"0")</f>
        <v>0</v>
      </c>
      <c r="S305" s="69">
        <f t="shared" si="32"/>
        <v>0</v>
      </c>
      <c r="T305" s="69" t="str">
        <f t="shared" si="33"/>
        <v/>
      </c>
      <c r="U305" s="69"/>
      <c r="V305" s="69"/>
      <c r="W305" s="69"/>
    </row>
    <row r="306" spans="1:23" x14ac:dyDescent="0.25">
      <c r="A306" s="61" t="str">
        <f t="shared" si="28"/>
        <v/>
      </c>
      <c r="B306" s="77"/>
      <c r="C306" s="81" t="s">
        <v>63</v>
      </c>
      <c r="D306" s="81">
        <v>400</v>
      </c>
      <c r="E306" s="81" t="s">
        <v>475</v>
      </c>
      <c r="F306" s="81" t="s">
        <v>228</v>
      </c>
      <c r="G306" s="81">
        <v>4</v>
      </c>
      <c r="H306" s="61" t="str">
        <f t="shared" si="29"/>
        <v/>
      </c>
      <c r="I306" s="62" t="str">
        <f t="shared" si="34"/>
        <v/>
      </c>
      <c r="J306" s="62" t="str">
        <f>IF(B306&lt;&gt;"",COUNTIF(B$9:$B10080,B306),"")</f>
        <v/>
      </c>
      <c r="K306" s="62"/>
      <c r="L306" s="62" t="str">
        <f>IF(B306&lt;&gt;"",COUNTIF(M$9:$M10080,F306),"")</f>
        <v/>
      </c>
      <c r="M306" s="62" t="str">
        <f t="shared" si="30"/>
        <v/>
      </c>
      <c r="N306" s="69" t="str">
        <f t="shared" si="31"/>
        <v/>
      </c>
      <c r="O306" s="69" t="str">
        <f>IF($N306="P",COUNTIF($N$9:$N$9781,"P")-'Rosa e Controlli'!$I$33,"0")</f>
        <v>0</v>
      </c>
      <c r="P306" s="69" t="str">
        <f>IF($N306="D",COUNTIF($N$9:$N$9781,"D")-'Rosa e Controlli'!$I$34,"0")</f>
        <v>0</v>
      </c>
      <c r="Q306" s="69" t="str">
        <f>IF($N306="C",COUNTIF($N$9:$N$9781,"C")-'Rosa e Controlli'!$I$35,"0")</f>
        <v>0</v>
      </c>
      <c r="R306" s="69" t="str">
        <f>IF($N306="A",COUNTIF($N$9:$N$9781,"A")-'Rosa e Controlli'!$I$36,"0")</f>
        <v>0</v>
      </c>
      <c r="S306" s="69">
        <f t="shared" si="32"/>
        <v>0</v>
      </c>
      <c r="T306" s="69" t="str">
        <f t="shared" si="33"/>
        <v/>
      </c>
      <c r="U306" s="69"/>
      <c r="V306" s="69"/>
      <c r="W306" s="69"/>
    </row>
    <row r="307" spans="1:23" x14ac:dyDescent="0.25">
      <c r="A307" s="61" t="str">
        <f t="shared" si="28"/>
        <v/>
      </c>
      <c r="B307" s="77"/>
      <c r="C307" s="81" t="s">
        <v>63</v>
      </c>
      <c r="D307" s="81">
        <v>401</v>
      </c>
      <c r="E307" s="81" t="s">
        <v>476</v>
      </c>
      <c r="F307" s="81" t="s">
        <v>240</v>
      </c>
      <c r="G307" s="81">
        <v>2</v>
      </c>
      <c r="H307" s="61" t="str">
        <f t="shared" si="29"/>
        <v/>
      </c>
      <c r="I307" s="62" t="str">
        <f t="shared" si="34"/>
        <v/>
      </c>
      <c r="J307" s="62" t="str">
        <f>IF(B307&lt;&gt;"",COUNTIF(B$9:$B10081,B307),"")</f>
        <v/>
      </c>
      <c r="K307" s="62"/>
      <c r="L307" s="62" t="str">
        <f>IF(B307&lt;&gt;"",COUNTIF(M$9:$M10081,F307),"")</f>
        <v/>
      </c>
      <c r="M307" s="62" t="str">
        <f t="shared" si="30"/>
        <v/>
      </c>
      <c r="N307" s="69" t="str">
        <f t="shared" si="31"/>
        <v/>
      </c>
      <c r="O307" s="69" t="str">
        <f>IF($N307="P",COUNTIF($N$9:$N$9781,"P")-'Rosa e Controlli'!$I$33,"0")</f>
        <v>0</v>
      </c>
      <c r="P307" s="69" t="str">
        <f>IF($N307="D",COUNTIF($N$9:$N$9781,"D")-'Rosa e Controlli'!$I$34,"0")</f>
        <v>0</v>
      </c>
      <c r="Q307" s="69" t="str">
        <f>IF($N307="C",COUNTIF($N$9:$N$9781,"C")-'Rosa e Controlli'!$I$35,"0")</f>
        <v>0</v>
      </c>
      <c r="R307" s="69" t="str">
        <f>IF($N307="A",COUNTIF($N$9:$N$9781,"A")-'Rosa e Controlli'!$I$36,"0")</f>
        <v>0</v>
      </c>
      <c r="S307" s="69">
        <f t="shared" si="32"/>
        <v>0</v>
      </c>
      <c r="T307" s="69" t="str">
        <f t="shared" si="33"/>
        <v/>
      </c>
      <c r="U307" s="69"/>
      <c r="V307" s="69"/>
      <c r="W307" s="69"/>
    </row>
    <row r="308" spans="1:23" x14ac:dyDescent="0.25">
      <c r="A308" s="61" t="str">
        <f t="shared" si="28"/>
        <v/>
      </c>
      <c r="B308" s="77"/>
      <c r="C308" s="81" t="s">
        <v>63</v>
      </c>
      <c r="D308" s="81">
        <v>402</v>
      </c>
      <c r="E308" s="81" t="s">
        <v>477</v>
      </c>
      <c r="F308" s="81" t="s">
        <v>252</v>
      </c>
      <c r="G308" s="81">
        <v>4</v>
      </c>
      <c r="H308" s="61" t="str">
        <f t="shared" si="29"/>
        <v/>
      </c>
      <c r="I308" s="62" t="str">
        <f t="shared" si="34"/>
        <v/>
      </c>
      <c r="J308" s="62" t="str">
        <f>IF(B308&lt;&gt;"",COUNTIF(B$9:$B10082,B308),"")</f>
        <v/>
      </c>
      <c r="K308" s="62"/>
      <c r="L308" s="62" t="str">
        <f>IF(B308&lt;&gt;"",COUNTIF(M$9:$M10082,F308),"")</f>
        <v/>
      </c>
      <c r="M308" s="62" t="str">
        <f t="shared" si="30"/>
        <v/>
      </c>
      <c r="N308" s="69" t="str">
        <f t="shared" si="31"/>
        <v/>
      </c>
      <c r="O308" s="69" t="str">
        <f>IF($N308="P",COUNTIF($N$9:$N$9781,"P")-'Rosa e Controlli'!$I$33,"0")</f>
        <v>0</v>
      </c>
      <c r="P308" s="69" t="str">
        <f>IF($N308="D",COUNTIF($N$9:$N$9781,"D")-'Rosa e Controlli'!$I$34,"0")</f>
        <v>0</v>
      </c>
      <c r="Q308" s="69" t="str">
        <f>IF($N308="C",COUNTIF($N$9:$N$9781,"C")-'Rosa e Controlli'!$I$35,"0")</f>
        <v>0</v>
      </c>
      <c r="R308" s="69" t="str">
        <f>IF($N308="A",COUNTIF($N$9:$N$9781,"A")-'Rosa e Controlli'!$I$36,"0")</f>
        <v>0</v>
      </c>
      <c r="S308" s="69">
        <f t="shared" si="32"/>
        <v>0</v>
      </c>
      <c r="T308" s="69" t="str">
        <f t="shared" si="33"/>
        <v/>
      </c>
      <c r="U308" s="69"/>
      <c r="V308" s="69"/>
      <c r="W308" s="69"/>
    </row>
    <row r="309" spans="1:23" x14ac:dyDescent="0.25">
      <c r="A309" s="61" t="str">
        <f t="shared" si="28"/>
        <v/>
      </c>
      <c r="B309" s="77"/>
      <c r="C309" s="81" t="s">
        <v>63</v>
      </c>
      <c r="D309" s="81">
        <v>403</v>
      </c>
      <c r="E309" s="81" t="s">
        <v>478</v>
      </c>
      <c r="F309" s="81" t="s">
        <v>238</v>
      </c>
      <c r="G309" s="81">
        <v>8</v>
      </c>
      <c r="H309" s="61" t="str">
        <f t="shared" si="29"/>
        <v/>
      </c>
      <c r="I309" s="62" t="str">
        <f t="shared" si="34"/>
        <v/>
      </c>
      <c r="J309" s="62" t="str">
        <f>IF(B309&lt;&gt;"",COUNTIF(B$9:$B10083,B309),"")</f>
        <v/>
      </c>
      <c r="K309" s="62"/>
      <c r="L309" s="62" t="str">
        <f>IF(B309&lt;&gt;"",COUNTIF(M$9:$M10083,F309),"")</f>
        <v/>
      </c>
      <c r="M309" s="62" t="str">
        <f t="shared" si="30"/>
        <v/>
      </c>
      <c r="N309" s="69" t="str">
        <f t="shared" si="31"/>
        <v/>
      </c>
      <c r="O309" s="69" t="str">
        <f>IF($N309="P",COUNTIF($N$9:$N$9781,"P")-'Rosa e Controlli'!$I$33,"0")</f>
        <v>0</v>
      </c>
      <c r="P309" s="69" t="str">
        <f>IF($N309="D",COUNTIF($N$9:$N$9781,"D")-'Rosa e Controlli'!$I$34,"0")</f>
        <v>0</v>
      </c>
      <c r="Q309" s="69" t="str">
        <f>IF($N309="C",COUNTIF($N$9:$N$9781,"C")-'Rosa e Controlli'!$I$35,"0")</f>
        <v>0</v>
      </c>
      <c r="R309" s="69" t="str">
        <f>IF($N309="A",COUNTIF($N$9:$N$9781,"A")-'Rosa e Controlli'!$I$36,"0")</f>
        <v>0</v>
      </c>
      <c r="S309" s="69">
        <f t="shared" si="32"/>
        <v>0</v>
      </c>
      <c r="T309" s="69" t="str">
        <f t="shared" si="33"/>
        <v/>
      </c>
      <c r="U309" s="69"/>
      <c r="V309" s="69"/>
      <c r="W309" s="69"/>
    </row>
    <row r="310" spans="1:23" x14ac:dyDescent="0.25">
      <c r="A310" s="61" t="str">
        <f t="shared" si="28"/>
        <v/>
      </c>
      <c r="B310" s="77"/>
      <c r="C310" s="81" t="s">
        <v>63</v>
      </c>
      <c r="D310" s="81">
        <v>404</v>
      </c>
      <c r="E310" s="81" t="s">
        <v>479</v>
      </c>
      <c r="F310" s="81" t="s">
        <v>58</v>
      </c>
      <c r="G310" s="81">
        <v>11</v>
      </c>
      <c r="H310" s="61" t="str">
        <f t="shared" si="29"/>
        <v/>
      </c>
      <c r="I310" s="62" t="str">
        <f t="shared" si="34"/>
        <v/>
      </c>
      <c r="J310" s="62" t="str">
        <f>IF(B310&lt;&gt;"",COUNTIF(B$9:$B10084,B310),"")</f>
        <v/>
      </c>
      <c r="K310" s="62"/>
      <c r="L310" s="62" t="str">
        <f>IF(B310&lt;&gt;"",COUNTIF(M$9:$M10084,F310),"")</f>
        <v/>
      </c>
      <c r="M310" s="62" t="str">
        <f t="shared" si="30"/>
        <v/>
      </c>
      <c r="N310" s="69" t="str">
        <f t="shared" si="31"/>
        <v/>
      </c>
      <c r="O310" s="69" t="str">
        <f>IF($N310="P",COUNTIF($N$9:$N$9781,"P")-'Rosa e Controlli'!$I$33,"0")</f>
        <v>0</v>
      </c>
      <c r="P310" s="69" t="str">
        <f>IF($N310="D",COUNTIF($N$9:$N$9781,"D")-'Rosa e Controlli'!$I$34,"0")</f>
        <v>0</v>
      </c>
      <c r="Q310" s="69" t="str">
        <f>IF($N310="C",COUNTIF($N$9:$N$9781,"C")-'Rosa e Controlli'!$I$35,"0")</f>
        <v>0</v>
      </c>
      <c r="R310" s="69" t="str">
        <f>IF($N310="A",COUNTIF($N$9:$N$9781,"A")-'Rosa e Controlli'!$I$36,"0")</f>
        <v>0</v>
      </c>
      <c r="S310" s="69">
        <f t="shared" si="32"/>
        <v>0</v>
      </c>
      <c r="T310" s="69" t="str">
        <f t="shared" si="33"/>
        <v/>
      </c>
      <c r="U310" s="69"/>
      <c r="V310" s="69"/>
      <c r="W310" s="69"/>
    </row>
    <row r="311" spans="1:23" x14ac:dyDescent="0.25">
      <c r="A311" s="61" t="str">
        <f t="shared" si="28"/>
        <v/>
      </c>
      <c r="B311" s="77"/>
      <c r="C311" s="81" t="s">
        <v>63</v>
      </c>
      <c r="D311" s="81">
        <v>405</v>
      </c>
      <c r="E311" s="81" t="s">
        <v>480</v>
      </c>
      <c r="F311" s="81" t="s">
        <v>220</v>
      </c>
      <c r="G311" s="81">
        <v>6</v>
      </c>
      <c r="H311" s="61" t="str">
        <f t="shared" si="29"/>
        <v/>
      </c>
      <c r="I311" s="62" t="str">
        <f t="shared" si="34"/>
        <v/>
      </c>
      <c r="J311" s="62" t="str">
        <f>IF(B311&lt;&gt;"",COUNTIF(B$9:$B10085,B311),"")</f>
        <v/>
      </c>
      <c r="K311" s="62"/>
      <c r="L311" s="62" t="str">
        <f>IF(B311&lt;&gt;"",COUNTIF(M$9:$M10085,F311),"")</f>
        <v/>
      </c>
      <c r="M311" s="62" t="str">
        <f t="shared" si="30"/>
        <v/>
      </c>
      <c r="N311" s="69" t="str">
        <f t="shared" si="31"/>
        <v/>
      </c>
      <c r="O311" s="69" t="str">
        <f>IF($N311="P",COUNTIF($N$9:$N$9781,"P")-'Rosa e Controlli'!$I$33,"0")</f>
        <v>0</v>
      </c>
      <c r="P311" s="69" t="str">
        <f>IF($N311="D",COUNTIF($N$9:$N$9781,"D")-'Rosa e Controlli'!$I$34,"0")</f>
        <v>0</v>
      </c>
      <c r="Q311" s="69" t="str">
        <f>IF($N311="C",COUNTIF($N$9:$N$9781,"C")-'Rosa e Controlli'!$I$35,"0")</f>
        <v>0</v>
      </c>
      <c r="R311" s="69" t="str">
        <f>IF($N311="A",COUNTIF($N$9:$N$9781,"A")-'Rosa e Controlli'!$I$36,"0")</f>
        <v>0</v>
      </c>
      <c r="S311" s="69">
        <f t="shared" si="32"/>
        <v>0</v>
      </c>
      <c r="T311" s="69" t="str">
        <f t="shared" si="33"/>
        <v/>
      </c>
      <c r="U311" s="69"/>
      <c r="V311" s="69"/>
      <c r="W311" s="69"/>
    </row>
    <row r="312" spans="1:23" x14ac:dyDescent="0.25">
      <c r="A312" s="61" t="str">
        <f t="shared" si="28"/>
        <v/>
      </c>
      <c r="B312" s="77"/>
      <c r="C312" s="81" t="s">
        <v>63</v>
      </c>
      <c r="D312" s="81">
        <v>406</v>
      </c>
      <c r="E312" s="81" t="s">
        <v>138</v>
      </c>
      <c r="F312" s="81" t="s">
        <v>57</v>
      </c>
      <c r="G312" s="81">
        <v>13</v>
      </c>
      <c r="H312" s="61" t="str">
        <f t="shared" si="29"/>
        <v/>
      </c>
      <c r="I312" s="62" t="str">
        <f t="shared" si="34"/>
        <v/>
      </c>
      <c r="J312" s="62" t="str">
        <f>IF(B312&lt;&gt;"",COUNTIF(B$9:$B10086,B312),"")</f>
        <v/>
      </c>
      <c r="K312" s="62"/>
      <c r="L312" s="62" t="str">
        <f>IF(B312&lt;&gt;"",COUNTIF(M$9:$M10086,F312),"")</f>
        <v/>
      </c>
      <c r="M312" s="62" t="str">
        <f t="shared" si="30"/>
        <v/>
      </c>
      <c r="N312" s="69" t="str">
        <f t="shared" si="31"/>
        <v/>
      </c>
      <c r="O312" s="69" t="str">
        <f>IF($N312="P",COUNTIF($N$9:$N$9781,"P")-'Rosa e Controlli'!$I$33,"0")</f>
        <v>0</v>
      </c>
      <c r="P312" s="69" t="str">
        <f>IF($N312="D",COUNTIF($N$9:$N$9781,"D")-'Rosa e Controlli'!$I$34,"0")</f>
        <v>0</v>
      </c>
      <c r="Q312" s="69" t="str">
        <f>IF($N312="C",COUNTIF($N$9:$N$9781,"C")-'Rosa e Controlli'!$I$35,"0")</f>
        <v>0</v>
      </c>
      <c r="R312" s="69" t="str">
        <f>IF($N312="A",COUNTIF($N$9:$N$9781,"A")-'Rosa e Controlli'!$I$36,"0")</f>
        <v>0</v>
      </c>
      <c r="S312" s="69">
        <f t="shared" si="32"/>
        <v>0</v>
      </c>
      <c r="T312" s="69" t="str">
        <f t="shared" si="33"/>
        <v/>
      </c>
      <c r="U312" s="69"/>
      <c r="V312" s="69"/>
      <c r="W312" s="69"/>
    </row>
    <row r="313" spans="1:23" x14ac:dyDescent="0.25">
      <c r="A313" s="61" t="str">
        <f t="shared" si="28"/>
        <v/>
      </c>
      <c r="B313" s="77"/>
      <c r="C313" s="81" t="s">
        <v>63</v>
      </c>
      <c r="D313" s="81">
        <v>407</v>
      </c>
      <c r="E313" s="81" t="s">
        <v>481</v>
      </c>
      <c r="F313" s="81" t="s">
        <v>57</v>
      </c>
      <c r="G313" s="81">
        <v>14</v>
      </c>
      <c r="H313" s="61" t="str">
        <f t="shared" si="29"/>
        <v/>
      </c>
      <c r="I313" s="62" t="str">
        <f t="shared" si="34"/>
        <v/>
      </c>
      <c r="J313" s="62" t="str">
        <f>IF(B313&lt;&gt;"",COUNTIF(B$9:$B10087,B313),"")</f>
        <v/>
      </c>
      <c r="K313" s="62"/>
      <c r="L313" s="62" t="str">
        <f>IF(B313&lt;&gt;"",COUNTIF(M$9:$M10087,F313),"")</f>
        <v/>
      </c>
      <c r="M313" s="62" t="str">
        <f t="shared" si="30"/>
        <v/>
      </c>
      <c r="N313" s="69" t="str">
        <f t="shared" si="31"/>
        <v/>
      </c>
      <c r="O313" s="69" t="str">
        <f>IF($N313="P",COUNTIF($N$9:$N$9781,"P")-'Rosa e Controlli'!$I$33,"0")</f>
        <v>0</v>
      </c>
      <c r="P313" s="69" t="str">
        <f>IF($N313="D",COUNTIF($N$9:$N$9781,"D")-'Rosa e Controlli'!$I$34,"0")</f>
        <v>0</v>
      </c>
      <c r="Q313" s="69" t="str">
        <f>IF($N313="C",COUNTIF($N$9:$N$9781,"C")-'Rosa e Controlli'!$I$35,"0")</f>
        <v>0</v>
      </c>
      <c r="R313" s="69" t="str">
        <f>IF($N313="A",COUNTIF($N$9:$N$9781,"A")-'Rosa e Controlli'!$I$36,"0")</f>
        <v>0</v>
      </c>
      <c r="S313" s="69">
        <f t="shared" si="32"/>
        <v>0</v>
      </c>
      <c r="T313" s="69" t="str">
        <f t="shared" si="33"/>
        <v/>
      </c>
      <c r="U313" s="69"/>
      <c r="V313" s="69"/>
      <c r="W313" s="69"/>
    </row>
    <row r="314" spans="1:23" x14ac:dyDescent="0.25">
      <c r="A314" s="61" t="str">
        <f t="shared" si="28"/>
        <v/>
      </c>
      <c r="B314" s="77"/>
      <c r="C314" s="81" t="s">
        <v>63</v>
      </c>
      <c r="D314" s="81">
        <v>408</v>
      </c>
      <c r="E314" s="81" t="s">
        <v>132</v>
      </c>
      <c r="F314" s="81" t="s">
        <v>56</v>
      </c>
      <c r="G314" s="81">
        <v>7</v>
      </c>
      <c r="H314" s="61" t="str">
        <f t="shared" si="29"/>
        <v/>
      </c>
      <c r="I314" s="62" t="str">
        <f t="shared" si="34"/>
        <v/>
      </c>
      <c r="J314" s="62" t="str">
        <f>IF(B314&lt;&gt;"",COUNTIF(B$9:$B10088,B314),"")</f>
        <v/>
      </c>
      <c r="K314" s="62"/>
      <c r="L314" s="62" t="str">
        <f>IF(B314&lt;&gt;"",COUNTIF(M$9:$M10088,F314),"")</f>
        <v/>
      </c>
      <c r="M314" s="62" t="str">
        <f t="shared" si="30"/>
        <v/>
      </c>
      <c r="N314" s="69" t="str">
        <f t="shared" si="31"/>
        <v/>
      </c>
      <c r="O314" s="69" t="str">
        <f>IF($N314="P",COUNTIF($N$9:$N$9781,"P")-'Rosa e Controlli'!$I$33,"0")</f>
        <v>0</v>
      </c>
      <c r="P314" s="69" t="str">
        <f>IF($N314="D",COUNTIF($N$9:$N$9781,"D")-'Rosa e Controlli'!$I$34,"0")</f>
        <v>0</v>
      </c>
      <c r="Q314" s="69" t="str">
        <f>IF($N314="C",COUNTIF($N$9:$N$9781,"C")-'Rosa e Controlli'!$I$35,"0")</f>
        <v>0</v>
      </c>
      <c r="R314" s="69" t="str">
        <f>IF($N314="A",COUNTIF($N$9:$N$9781,"A")-'Rosa e Controlli'!$I$36,"0")</f>
        <v>0</v>
      </c>
      <c r="S314" s="69">
        <f t="shared" si="32"/>
        <v>0</v>
      </c>
      <c r="T314" s="69" t="str">
        <f t="shared" si="33"/>
        <v/>
      </c>
      <c r="U314" s="69"/>
      <c r="V314" s="69"/>
      <c r="W314" s="69"/>
    </row>
    <row r="315" spans="1:23" x14ac:dyDescent="0.25">
      <c r="A315" s="61" t="str">
        <f t="shared" si="28"/>
        <v/>
      </c>
      <c r="B315" s="77"/>
      <c r="C315" s="81" t="s">
        <v>63</v>
      </c>
      <c r="D315" s="81">
        <v>409</v>
      </c>
      <c r="E315" s="81" t="s">
        <v>133</v>
      </c>
      <c r="F315" s="81" t="s">
        <v>56</v>
      </c>
      <c r="G315" s="81">
        <v>13</v>
      </c>
      <c r="H315" s="61" t="str">
        <f t="shared" si="29"/>
        <v/>
      </c>
      <c r="I315" s="62" t="str">
        <f t="shared" si="34"/>
        <v/>
      </c>
      <c r="J315" s="62" t="str">
        <f>IF(B315&lt;&gt;"",COUNTIF(B$9:$B10089,B315),"")</f>
        <v/>
      </c>
      <c r="K315" s="62"/>
      <c r="L315" s="62" t="str">
        <f>IF(B315&lt;&gt;"",COUNTIF(M$9:$M10089,F315),"")</f>
        <v/>
      </c>
      <c r="M315" s="62" t="str">
        <f t="shared" si="30"/>
        <v/>
      </c>
      <c r="N315" s="69" t="str">
        <f t="shared" si="31"/>
        <v/>
      </c>
      <c r="O315" s="69" t="str">
        <f>IF($N315="P",COUNTIF($N$9:$N$9781,"P")-'Rosa e Controlli'!$I$33,"0")</f>
        <v>0</v>
      </c>
      <c r="P315" s="69" t="str">
        <f>IF($N315="D",COUNTIF($N$9:$N$9781,"D")-'Rosa e Controlli'!$I$34,"0")</f>
        <v>0</v>
      </c>
      <c r="Q315" s="69" t="str">
        <f>IF($N315="C",COUNTIF($N$9:$N$9781,"C")-'Rosa e Controlli'!$I$35,"0")</f>
        <v>0</v>
      </c>
      <c r="R315" s="69" t="str">
        <f>IF($N315="A",COUNTIF($N$9:$N$9781,"A")-'Rosa e Controlli'!$I$36,"0")</f>
        <v>0</v>
      </c>
      <c r="S315" s="69">
        <f t="shared" si="32"/>
        <v>0</v>
      </c>
      <c r="T315" s="69" t="str">
        <f t="shared" si="33"/>
        <v/>
      </c>
      <c r="U315" s="69"/>
      <c r="V315" s="69"/>
      <c r="W315" s="69"/>
    </row>
    <row r="316" spans="1:23" x14ac:dyDescent="0.25">
      <c r="A316" s="61" t="str">
        <f t="shared" si="28"/>
        <v/>
      </c>
      <c r="B316" s="77"/>
      <c r="C316" s="81" t="s">
        <v>63</v>
      </c>
      <c r="D316" s="81">
        <v>410</v>
      </c>
      <c r="E316" s="81" t="s">
        <v>482</v>
      </c>
      <c r="F316" s="81" t="s">
        <v>290</v>
      </c>
      <c r="G316" s="81">
        <v>6</v>
      </c>
      <c r="H316" s="61" t="str">
        <f t="shared" si="29"/>
        <v/>
      </c>
      <c r="I316" s="62" t="str">
        <f t="shared" si="34"/>
        <v/>
      </c>
      <c r="J316" s="62" t="str">
        <f>IF(B316&lt;&gt;"",COUNTIF(B$9:$B10090,B316),"")</f>
        <v/>
      </c>
      <c r="K316" s="62"/>
      <c r="L316" s="62" t="str">
        <f>IF(B316&lt;&gt;"",COUNTIF(M$9:$M10090,F316),"")</f>
        <v/>
      </c>
      <c r="M316" s="62" t="str">
        <f t="shared" si="30"/>
        <v/>
      </c>
      <c r="N316" s="69" t="str">
        <f t="shared" si="31"/>
        <v/>
      </c>
      <c r="O316" s="69" t="str">
        <f>IF($N316="P",COUNTIF($N$9:$N$9781,"P")-'Rosa e Controlli'!$I$33,"0")</f>
        <v>0</v>
      </c>
      <c r="P316" s="69" t="str">
        <f>IF($N316="D",COUNTIF($N$9:$N$9781,"D")-'Rosa e Controlli'!$I$34,"0")</f>
        <v>0</v>
      </c>
      <c r="Q316" s="69" t="str">
        <f>IF($N316="C",COUNTIF($N$9:$N$9781,"C")-'Rosa e Controlli'!$I$35,"0")</f>
        <v>0</v>
      </c>
      <c r="R316" s="69" t="str">
        <f>IF($N316="A",COUNTIF($N$9:$N$9781,"A")-'Rosa e Controlli'!$I$36,"0")</f>
        <v>0</v>
      </c>
      <c r="S316" s="69">
        <f t="shared" si="32"/>
        <v>0</v>
      </c>
      <c r="T316" s="69" t="str">
        <f t="shared" si="33"/>
        <v/>
      </c>
      <c r="U316" s="69"/>
      <c r="V316" s="69"/>
      <c r="W316" s="69"/>
    </row>
    <row r="317" spans="1:23" x14ac:dyDescent="0.25">
      <c r="A317" s="61" t="str">
        <f t="shared" si="28"/>
        <v/>
      </c>
      <c r="B317" s="77"/>
      <c r="C317" s="81" t="s">
        <v>63</v>
      </c>
      <c r="D317" s="81">
        <v>411</v>
      </c>
      <c r="E317" s="81" t="s">
        <v>134</v>
      </c>
      <c r="F317" s="81" t="s">
        <v>62</v>
      </c>
      <c r="G317" s="81">
        <v>9</v>
      </c>
      <c r="H317" s="61" t="str">
        <f t="shared" si="29"/>
        <v/>
      </c>
      <c r="I317" s="62" t="str">
        <f t="shared" si="34"/>
        <v/>
      </c>
      <c r="J317" s="62" t="str">
        <f>IF(B317&lt;&gt;"",COUNTIF(B$9:$B10091,B317),"")</f>
        <v/>
      </c>
      <c r="K317" s="62"/>
      <c r="L317" s="62" t="str">
        <f>IF(B317&lt;&gt;"",COUNTIF(M$9:$M10091,F317),"")</f>
        <v/>
      </c>
      <c r="M317" s="62" t="str">
        <f t="shared" si="30"/>
        <v/>
      </c>
      <c r="N317" s="69" t="str">
        <f t="shared" si="31"/>
        <v/>
      </c>
      <c r="O317" s="69" t="str">
        <f>IF($N317="P",COUNTIF($N$9:$N$9781,"P")-'Rosa e Controlli'!$I$33,"0")</f>
        <v>0</v>
      </c>
      <c r="P317" s="69" t="str">
        <f>IF($N317="D",COUNTIF($N$9:$N$9781,"D")-'Rosa e Controlli'!$I$34,"0")</f>
        <v>0</v>
      </c>
      <c r="Q317" s="69" t="str">
        <f>IF($N317="C",COUNTIF($N$9:$N$9781,"C")-'Rosa e Controlli'!$I$35,"0")</f>
        <v>0</v>
      </c>
      <c r="R317" s="69" t="str">
        <f>IF($N317="A",COUNTIF($N$9:$N$9781,"A")-'Rosa e Controlli'!$I$36,"0")</f>
        <v>0</v>
      </c>
      <c r="S317" s="69">
        <f t="shared" si="32"/>
        <v>0</v>
      </c>
      <c r="T317" s="69" t="str">
        <f t="shared" si="33"/>
        <v/>
      </c>
      <c r="U317" s="69"/>
      <c r="V317" s="69"/>
      <c r="W317" s="69"/>
    </row>
    <row r="318" spans="1:23" x14ac:dyDescent="0.25">
      <c r="A318" s="61" t="str">
        <f t="shared" si="28"/>
        <v/>
      </c>
      <c r="B318" s="77"/>
      <c r="C318" s="81" t="s">
        <v>63</v>
      </c>
      <c r="D318" s="81">
        <v>412</v>
      </c>
      <c r="E318" s="81" t="s">
        <v>135</v>
      </c>
      <c r="F318" s="81" t="s">
        <v>62</v>
      </c>
      <c r="G318" s="81">
        <v>9</v>
      </c>
      <c r="H318" s="61" t="str">
        <f t="shared" si="29"/>
        <v/>
      </c>
      <c r="I318" s="62" t="str">
        <f t="shared" si="34"/>
        <v/>
      </c>
      <c r="J318" s="62" t="str">
        <f>IF(B318&lt;&gt;"",COUNTIF(B$9:$B10092,B318),"")</f>
        <v/>
      </c>
      <c r="K318" s="62"/>
      <c r="L318" s="62" t="str">
        <f>IF(B318&lt;&gt;"",COUNTIF(M$9:$M10092,F318),"")</f>
        <v/>
      </c>
      <c r="M318" s="62" t="str">
        <f t="shared" si="30"/>
        <v/>
      </c>
      <c r="N318" s="69" t="str">
        <f t="shared" si="31"/>
        <v/>
      </c>
      <c r="O318" s="69" t="str">
        <f>IF($N318="P",COUNTIF($N$9:$N$9781,"P")-'Rosa e Controlli'!$I$33,"0")</f>
        <v>0</v>
      </c>
      <c r="P318" s="69" t="str">
        <f>IF($N318="D",COUNTIF($N$9:$N$9781,"D")-'Rosa e Controlli'!$I$34,"0")</f>
        <v>0</v>
      </c>
      <c r="Q318" s="69" t="str">
        <f>IF($N318="C",COUNTIF($N$9:$N$9781,"C")-'Rosa e Controlli'!$I$35,"0")</f>
        <v>0</v>
      </c>
      <c r="R318" s="69" t="str">
        <f>IF($N318="A",COUNTIF($N$9:$N$9781,"A")-'Rosa e Controlli'!$I$36,"0")</f>
        <v>0</v>
      </c>
      <c r="S318" s="69">
        <f t="shared" si="32"/>
        <v>0</v>
      </c>
      <c r="T318" s="69" t="str">
        <f t="shared" si="33"/>
        <v/>
      </c>
      <c r="U318" s="69"/>
      <c r="V318" s="69"/>
      <c r="W318" s="69"/>
    </row>
    <row r="319" spans="1:23" x14ac:dyDescent="0.25">
      <c r="A319" s="61" t="str">
        <f t="shared" si="28"/>
        <v/>
      </c>
      <c r="B319" s="77"/>
      <c r="C319" s="81" t="s">
        <v>63</v>
      </c>
      <c r="D319" s="81">
        <v>413</v>
      </c>
      <c r="E319" s="81" t="s">
        <v>483</v>
      </c>
      <c r="F319" s="81" t="s">
        <v>250</v>
      </c>
      <c r="G319" s="81">
        <v>2</v>
      </c>
      <c r="H319" s="61" t="str">
        <f t="shared" si="29"/>
        <v/>
      </c>
      <c r="I319" s="62" t="str">
        <f t="shared" si="34"/>
        <v/>
      </c>
      <c r="J319" s="62" t="str">
        <f>IF(B319&lt;&gt;"",COUNTIF(B$9:$B10093,B319),"")</f>
        <v/>
      </c>
      <c r="K319" s="62"/>
      <c r="L319" s="62" t="str">
        <f>IF(B319&lt;&gt;"",COUNTIF(M$9:$M10093,F319),"")</f>
        <v/>
      </c>
      <c r="M319" s="62" t="str">
        <f t="shared" si="30"/>
        <v/>
      </c>
      <c r="N319" s="69" t="str">
        <f t="shared" si="31"/>
        <v/>
      </c>
      <c r="O319" s="69" t="str">
        <f>IF($N319="P",COUNTIF($N$9:$N$9781,"P")-'Rosa e Controlli'!$I$33,"0")</f>
        <v>0</v>
      </c>
      <c r="P319" s="69" t="str">
        <f>IF($N319="D",COUNTIF($N$9:$N$9781,"D")-'Rosa e Controlli'!$I$34,"0")</f>
        <v>0</v>
      </c>
      <c r="Q319" s="69" t="str">
        <f>IF($N319="C",COUNTIF($N$9:$N$9781,"C")-'Rosa e Controlli'!$I$35,"0")</f>
        <v>0</v>
      </c>
      <c r="R319" s="69" t="str">
        <f>IF($N319="A",COUNTIF($N$9:$N$9781,"A")-'Rosa e Controlli'!$I$36,"0")</f>
        <v>0</v>
      </c>
      <c r="S319" s="69">
        <f t="shared" si="32"/>
        <v>0</v>
      </c>
      <c r="T319" s="69" t="str">
        <f t="shared" si="33"/>
        <v/>
      </c>
      <c r="U319" s="69"/>
      <c r="V319" s="69"/>
      <c r="W319" s="69"/>
    </row>
    <row r="320" spans="1:23" x14ac:dyDescent="0.25">
      <c r="A320" s="61" t="str">
        <f t="shared" si="28"/>
        <v/>
      </c>
      <c r="B320" s="77"/>
      <c r="C320" s="81" t="s">
        <v>63</v>
      </c>
      <c r="D320" s="81">
        <v>414</v>
      </c>
      <c r="E320" s="81" t="s">
        <v>136</v>
      </c>
      <c r="F320" s="81" t="s">
        <v>58</v>
      </c>
      <c r="G320" s="81">
        <v>15</v>
      </c>
      <c r="H320" s="61" t="str">
        <f t="shared" si="29"/>
        <v/>
      </c>
      <c r="I320" s="62" t="str">
        <f t="shared" si="34"/>
        <v/>
      </c>
      <c r="J320" s="62" t="str">
        <f>IF(B320&lt;&gt;"",COUNTIF(B$9:$B10094,B320),"")</f>
        <v/>
      </c>
      <c r="K320" s="62"/>
      <c r="L320" s="62" t="str">
        <f>IF(B320&lt;&gt;"",COUNTIF(M$9:$M10094,F320),"")</f>
        <v/>
      </c>
      <c r="M320" s="62" t="str">
        <f t="shared" si="30"/>
        <v/>
      </c>
      <c r="N320" s="69" t="str">
        <f t="shared" si="31"/>
        <v/>
      </c>
      <c r="O320" s="69" t="str">
        <f>IF($N320="P",COUNTIF($N$9:$N$9781,"P")-'Rosa e Controlli'!$I$33,"0")</f>
        <v>0</v>
      </c>
      <c r="P320" s="69" t="str">
        <f>IF($N320="D",COUNTIF($N$9:$N$9781,"D")-'Rosa e Controlli'!$I$34,"0")</f>
        <v>0</v>
      </c>
      <c r="Q320" s="69" t="str">
        <f>IF($N320="C",COUNTIF($N$9:$N$9781,"C")-'Rosa e Controlli'!$I$35,"0")</f>
        <v>0</v>
      </c>
      <c r="R320" s="69" t="str">
        <f>IF($N320="A",COUNTIF($N$9:$N$9781,"A")-'Rosa e Controlli'!$I$36,"0")</f>
        <v>0</v>
      </c>
      <c r="S320" s="69">
        <f t="shared" si="32"/>
        <v>0</v>
      </c>
      <c r="T320" s="69" t="str">
        <f t="shared" si="33"/>
        <v/>
      </c>
      <c r="U320" s="69"/>
      <c r="V320" s="69"/>
      <c r="W320" s="69"/>
    </row>
    <row r="321" spans="1:23" x14ac:dyDescent="0.25">
      <c r="A321" s="61" t="str">
        <f t="shared" si="28"/>
        <v/>
      </c>
      <c r="B321" s="77"/>
      <c r="C321" s="81" t="s">
        <v>63</v>
      </c>
      <c r="D321" s="81">
        <v>415</v>
      </c>
      <c r="E321" s="81" t="s">
        <v>484</v>
      </c>
      <c r="F321" s="81" t="s">
        <v>274</v>
      </c>
      <c r="G321" s="81">
        <v>2</v>
      </c>
      <c r="H321" s="61" t="str">
        <f t="shared" si="29"/>
        <v/>
      </c>
      <c r="I321" s="62" t="str">
        <f t="shared" si="34"/>
        <v/>
      </c>
      <c r="J321" s="62" t="str">
        <f>IF(B321&lt;&gt;"",COUNTIF(B$9:$B10095,B321),"")</f>
        <v/>
      </c>
      <c r="K321" s="62"/>
      <c r="L321" s="62" t="str">
        <f>IF(B321&lt;&gt;"",COUNTIF(M$9:$M10095,F321),"")</f>
        <v/>
      </c>
      <c r="M321" s="62" t="str">
        <f t="shared" si="30"/>
        <v/>
      </c>
      <c r="N321" s="69" t="str">
        <f t="shared" si="31"/>
        <v/>
      </c>
      <c r="O321" s="69" t="str">
        <f>IF($N321="P",COUNTIF($N$9:$N$9781,"P")-'Rosa e Controlli'!$I$33,"0")</f>
        <v>0</v>
      </c>
      <c r="P321" s="69" t="str">
        <f>IF($N321="D",COUNTIF($N$9:$N$9781,"D")-'Rosa e Controlli'!$I$34,"0")</f>
        <v>0</v>
      </c>
      <c r="Q321" s="69" t="str">
        <f>IF($N321="C",COUNTIF($N$9:$N$9781,"C")-'Rosa e Controlli'!$I$35,"0")</f>
        <v>0</v>
      </c>
      <c r="R321" s="69" t="str">
        <f>IF($N321="A",COUNTIF($N$9:$N$9781,"A")-'Rosa e Controlli'!$I$36,"0")</f>
        <v>0</v>
      </c>
      <c r="S321" s="69">
        <f t="shared" si="32"/>
        <v>0</v>
      </c>
      <c r="T321" s="69" t="str">
        <f t="shared" si="33"/>
        <v/>
      </c>
      <c r="U321" s="69"/>
      <c r="V321" s="69"/>
      <c r="W321" s="69"/>
    </row>
    <row r="322" spans="1:23" x14ac:dyDescent="0.25">
      <c r="A322" s="61" t="str">
        <f t="shared" si="28"/>
        <v/>
      </c>
      <c r="B322" s="77"/>
      <c r="C322" s="81" t="s">
        <v>63</v>
      </c>
      <c r="D322" s="81">
        <v>416</v>
      </c>
      <c r="E322" s="81" t="s">
        <v>485</v>
      </c>
      <c r="F322" s="81" t="s">
        <v>262</v>
      </c>
      <c r="G322" s="81">
        <v>7</v>
      </c>
      <c r="H322" s="61" t="str">
        <f t="shared" si="29"/>
        <v/>
      </c>
      <c r="I322" s="62" t="str">
        <f t="shared" si="34"/>
        <v/>
      </c>
      <c r="J322" s="62" t="str">
        <f>IF(B322&lt;&gt;"",COUNTIF(B$9:$B10096,B322),"")</f>
        <v/>
      </c>
      <c r="K322" s="62"/>
      <c r="L322" s="62" t="str">
        <f>IF(B322&lt;&gt;"",COUNTIF(M$9:$M10096,F322),"")</f>
        <v/>
      </c>
      <c r="M322" s="62" t="str">
        <f t="shared" si="30"/>
        <v/>
      </c>
      <c r="N322" s="69" t="str">
        <f t="shared" si="31"/>
        <v/>
      </c>
      <c r="O322" s="69" t="str">
        <f>IF($N322="P",COUNTIF($N$9:$N$9781,"P")-'Rosa e Controlli'!$I$33,"0")</f>
        <v>0</v>
      </c>
      <c r="P322" s="69" t="str">
        <f>IF($N322="D",COUNTIF($N$9:$N$9781,"D")-'Rosa e Controlli'!$I$34,"0")</f>
        <v>0</v>
      </c>
      <c r="Q322" s="69" t="str">
        <f>IF($N322="C",COUNTIF($N$9:$N$9781,"C")-'Rosa e Controlli'!$I$35,"0")</f>
        <v>0</v>
      </c>
      <c r="R322" s="69" t="str">
        <f>IF($N322="A",COUNTIF($N$9:$N$9781,"A")-'Rosa e Controlli'!$I$36,"0")</f>
        <v>0</v>
      </c>
      <c r="S322" s="69">
        <f t="shared" si="32"/>
        <v>0</v>
      </c>
      <c r="T322" s="69" t="str">
        <f t="shared" si="33"/>
        <v/>
      </c>
      <c r="U322" s="69"/>
      <c r="V322" s="69"/>
      <c r="W322" s="69"/>
    </row>
    <row r="323" spans="1:23" x14ac:dyDescent="0.25">
      <c r="A323" s="61" t="str">
        <f t="shared" si="28"/>
        <v/>
      </c>
      <c r="B323" s="77"/>
      <c r="C323" s="81" t="s">
        <v>63</v>
      </c>
      <c r="D323" s="81">
        <v>417</v>
      </c>
      <c r="E323" s="81" t="s">
        <v>486</v>
      </c>
      <c r="F323" s="81" t="s">
        <v>58</v>
      </c>
      <c r="G323" s="81">
        <v>10</v>
      </c>
      <c r="H323" s="61" t="str">
        <f t="shared" si="29"/>
        <v/>
      </c>
      <c r="I323" s="62" t="str">
        <f t="shared" si="34"/>
        <v/>
      </c>
      <c r="J323" s="62" t="str">
        <f>IF(B323&lt;&gt;"",COUNTIF(B$9:$B10097,B323),"")</f>
        <v/>
      </c>
      <c r="K323" s="62"/>
      <c r="L323" s="62" t="str">
        <f>IF(B323&lt;&gt;"",COUNTIF(M$9:$M10097,F323),"")</f>
        <v/>
      </c>
      <c r="M323" s="62" t="str">
        <f t="shared" si="30"/>
        <v/>
      </c>
      <c r="N323" s="69" t="str">
        <f t="shared" si="31"/>
        <v/>
      </c>
      <c r="O323" s="69" t="str">
        <f>IF($N323="P",COUNTIF($N$9:$N$9781,"P")-'Rosa e Controlli'!$I$33,"0")</f>
        <v>0</v>
      </c>
      <c r="P323" s="69" t="str">
        <f>IF($N323="D",COUNTIF($N$9:$N$9781,"D")-'Rosa e Controlli'!$I$34,"0")</f>
        <v>0</v>
      </c>
      <c r="Q323" s="69" t="str">
        <f>IF($N323="C",COUNTIF($N$9:$N$9781,"C")-'Rosa e Controlli'!$I$35,"0")</f>
        <v>0</v>
      </c>
      <c r="R323" s="69" t="str">
        <f>IF($N323="A",COUNTIF($N$9:$N$9781,"A")-'Rosa e Controlli'!$I$36,"0")</f>
        <v>0</v>
      </c>
      <c r="S323" s="69">
        <f t="shared" si="32"/>
        <v>0</v>
      </c>
      <c r="T323" s="69" t="str">
        <f t="shared" si="33"/>
        <v/>
      </c>
      <c r="U323" s="69"/>
      <c r="V323" s="69"/>
      <c r="W323" s="69"/>
    </row>
    <row r="324" spans="1:23" x14ac:dyDescent="0.25">
      <c r="A324" s="61" t="str">
        <f t="shared" si="28"/>
        <v/>
      </c>
      <c r="B324" s="77"/>
      <c r="C324" s="81" t="s">
        <v>63</v>
      </c>
      <c r="D324" s="81">
        <v>418</v>
      </c>
      <c r="E324" s="81" t="s">
        <v>487</v>
      </c>
      <c r="F324" s="81" t="s">
        <v>282</v>
      </c>
      <c r="G324" s="81">
        <v>6</v>
      </c>
      <c r="H324" s="61" t="str">
        <f t="shared" si="29"/>
        <v/>
      </c>
      <c r="I324" s="62" t="str">
        <f t="shared" si="34"/>
        <v/>
      </c>
      <c r="J324" s="62" t="str">
        <f>IF(B324&lt;&gt;"",COUNTIF(B$9:$B10098,B324),"")</f>
        <v/>
      </c>
      <c r="K324" s="62"/>
      <c r="L324" s="62" t="str">
        <f>IF(B324&lt;&gt;"",COUNTIF(M$9:$M10098,F324),"")</f>
        <v/>
      </c>
      <c r="M324" s="62" t="str">
        <f t="shared" si="30"/>
        <v/>
      </c>
      <c r="N324" s="69" t="str">
        <f t="shared" si="31"/>
        <v/>
      </c>
      <c r="O324" s="69" t="str">
        <f>IF($N324="P",COUNTIF($N$9:$N$9781,"P")-'Rosa e Controlli'!$I$33,"0")</f>
        <v>0</v>
      </c>
      <c r="P324" s="69" t="str">
        <f>IF($N324="D",COUNTIF($N$9:$N$9781,"D")-'Rosa e Controlli'!$I$34,"0")</f>
        <v>0</v>
      </c>
      <c r="Q324" s="69" t="str">
        <f>IF($N324="C",COUNTIF($N$9:$N$9781,"C")-'Rosa e Controlli'!$I$35,"0")</f>
        <v>0</v>
      </c>
      <c r="R324" s="69" t="str">
        <f>IF($N324="A",COUNTIF($N$9:$N$9781,"A")-'Rosa e Controlli'!$I$36,"0")</f>
        <v>0</v>
      </c>
      <c r="S324" s="69">
        <f t="shared" si="32"/>
        <v>0</v>
      </c>
      <c r="T324" s="69" t="str">
        <f t="shared" si="33"/>
        <v/>
      </c>
      <c r="U324" s="69"/>
      <c r="V324" s="69"/>
      <c r="W324" s="69"/>
    </row>
    <row r="325" spans="1:23" x14ac:dyDescent="0.25">
      <c r="A325" s="61" t="str">
        <f t="shared" si="28"/>
        <v/>
      </c>
      <c r="B325" s="77"/>
      <c r="C325" s="81" t="s">
        <v>63</v>
      </c>
      <c r="D325" s="81">
        <v>419</v>
      </c>
      <c r="E325" s="81" t="s">
        <v>488</v>
      </c>
      <c r="F325" s="81" t="s">
        <v>246</v>
      </c>
      <c r="G325" s="81">
        <v>4</v>
      </c>
      <c r="H325" s="61" t="str">
        <f t="shared" si="29"/>
        <v/>
      </c>
      <c r="I325" s="62" t="str">
        <f t="shared" si="34"/>
        <v/>
      </c>
      <c r="J325" s="62" t="str">
        <f>IF(B325&lt;&gt;"",COUNTIF(B$9:$B10099,B325),"")</f>
        <v/>
      </c>
      <c r="K325" s="62"/>
      <c r="L325" s="62" t="str">
        <f>IF(B325&lt;&gt;"",COUNTIF(M$9:$M10099,F325),"")</f>
        <v/>
      </c>
      <c r="M325" s="62" t="str">
        <f t="shared" si="30"/>
        <v/>
      </c>
      <c r="N325" s="69" t="str">
        <f t="shared" si="31"/>
        <v/>
      </c>
      <c r="O325" s="69" t="str">
        <f>IF($N325="P",COUNTIF($N$9:$N$9781,"P")-'Rosa e Controlli'!$I$33,"0")</f>
        <v>0</v>
      </c>
      <c r="P325" s="69" t="str">
        <f>IF($N325="D",COUNTIF($N$9:$N$9781,"D")-'Rosa e Controlli'!$I$34,"0")</f>
        <v>0</v>
      </c>
      <c r="Q325" s="69" t="str">
        <f>IF($N325="C",COUNTIF($N$9:$N$9781,"C")-'Rosa e Controlli'!$I$35,"0")</f>
        <v>0</v>
      </c>
      <c r="R325" s="69" t="str">
        <f>IF($N325="A",COUNTIF($N$9:$N$9781,"A")-'Rosa e Controlli'!$I$36,"0")</f>
        <v>0</v>
      </c>
      <c r="S325" s="69">
        <f t="shared" si="32"/>
        <v>0</v>
      </c>
      <c r="T325" s="69" t="str">
        <f t="shared" si="33"/>
        <v/>
      </c>
      <c r="U325" s="69"/>
      <c r="V325" s="69"/>
      <c r="W325" s="69"/>
    </row>
    <row r="326" spans="1:23" x14ac:dyDescent="0.25">
      <c r="A326" s="61" t="str">
        <f t="shared" si="28"/>
        <v/>
      </c>
      <c r="B326" s="77"/>
      <c r="C326" s="81" t="s">
        <v>63</v>
      </c>
      <c r="D326" s="81">
        <v>420</v>
      </c>
      <c r="E326" s="81" t="s">
        <v>489</v>
      </c>
      <c r="F326" s="81" t="s">
        <v>262</v>
      </c>
      <c r="G326" s="81">
        <v>1</v>
      </c>
      <c r="H326" s="61" t="str">
        <f t="shared" si="29"/>
        <v/>
      </c>
      <c r="I326" s="62" t="str">
        <f t="shared" si="34"/>
        <v/>
      </c>
      <c r="J326" s="62" t="str">
        <f>IF(B326&lt;&gt;"",COUNTIF(B$9:$B10100,B326),"")</f>
        <v/>
      </c>
      <c r="K326" s="62"/>
      <c r="L326" s="62" t="str">
        <f>IF(B326&lt;&gt;"",COUNTIF(M$9:$M10100,F326),"")</f>
        <v/>
      </c>
      <c r="M326" s="62" t="str">
        <f t="shared" si="30"/>
        <v/>
      </c>
      <c r="N326" s="69" t="str">
        <f t="shared" si="31"/>
        <v/>
      </c>
      <c r="O326" s="69" t="str">
        <f>IF($N326="P",COUNTIF($N$9:$N$9781,"P")-'Rosa e Controlli'!$I$33,"0")</f>
        <v>0</v>
      </c>
      <c r="P326" s="69" t="str">
        <f>IF($N326="D",COUNTIF($N$9:$N$9781,"D")-'Rosa e Controlli'!$I$34,"0")</f>
        <v>0</v>
      </c>
      <c r="Q326" s="69" t="str">
        <f>IF($N326="C",COUNTIF($N$9:$N$9781,"C")-'Rosa e Controlli'!$I$35,"0")</f>
        <v>0</v>
      </c>
      <c r="R326" s="69" t="str">
        <f>IF($N326="A",COUNTIF($N$9:$N$9781,"A")-'Rosa e Controlli'!$I$36,"0")</f>
        <v>0</v>
      </c>
      <c r="S326" s="69">
        <f t="shared" si="32"/>
        <v>0</v>
      </c>
      <c r="T326" s="69" t="str">
        <f t="shared" si="33"/>
        <v/>
      </c>
      <c r="U326" s="69"/>
      <c r="V326" s="69"/>
      <c r="W326" s="69"/>
    </row>
    <row r="327" spans="1:23" x14ac:dyDescent="0.25">
      <c r="A327" s="61" t="str">
        <f t="shared" si="28"/>
        <v/>
      </c>
      <c r="B327" s="77"/>
      <c r="C327" s="81" t="s">
        <v>63</v>
      </c>
      <c r="D327" s="81">
        <v>421</v>
      </c>
      <c r="E327" s="81" t="s">
        <v>490</v>
      </c>
      <c r="F327" s="81" t="s">
        <v>262</v>
      </c>
      <c r="G327" s="81">
        <v>2</v>
      </c>
      <c r="H327" s="61" t="str">
        <f t="shared" si="29"/>
        <v/>
      </c>
      <c r="I327" s="62" t="str">
        <f t="shared" si="34"/>
        <v/>
      </c>
      <c r="J327" s="62" t="str">
        <f>IF(B327&lt;&gt;"",COUNTIF(B$9:$B10101,B327),"")</f>
        <v/>
      </c>
      <c r="K327" s="62"/>
      <c r="L327" s="62" t="str">
        <f>IF(B327&lt;&gt;"",COUNTIF(M$9:$M10101,F327),"")</f>
        <v/>
      </c>
      <c r="M327" s="62" t="str">
        <f t="shared" si="30"/>
        <v/>
      </c>
      <c r="N327" s="69" t="str">
        <f t="shared" si="31"/>
        <v/>
      </c>
      <c r="O327" s="69" t="str">
        <f>IF($N327="P",COUNTIF($N$9:$N$9781,"P")-'Rosa e Controlli'!$I$33,"0")</f>
        <v>0</v>
      </c>
      <c r="P327" s="69" t="str">
        <f>IF($N327="D",COUNTIF($N$9:$N$9781,"D")-'Rosa e Controlli'!$I$34,"0")</f>
        <v>0</v>
      </c>
      <c r="Q327" s="69" t="str">
        <f>IF($N327="C",COUNTIF($N$9:$N$9781,"C")-'Rosa e Controlli'!$I$35,"0")</f>
        <v>0</v>
      </c>
      <c r="R327" s="69" t="str">
        <f>IF($N327="A",COUNTIF($N$9:$N$9781,"A")-'Rosa e Controlli'!$I$36,"0")</f>
        <v>0</v>
      </c>
      <c r="S327" s="69">
        <f t="shared" si="32"/>
        <v>0</v>
      </c>
      <c r="T327" s="69" t="str">
        <f t="shared" si="33"/>
        <v/>
      </c>
      <c r="U327" s="69"/>
      <c r="V327" s="69"/>
      <c r="W327" s="69"/>
    </row>
    <row r="328" spans="1:23" x14ac:dyDescent="0.25">
      <c r="A328" s="61" t="str">
        <f t="shared" si="28"/>
        <v/>
      </c>
      <c r="B328" s="77"/>
      <c r="C328" s="81" t="s">
        <v>63</v>
      </c>
      <c r="D328" s="81">
        <v>422</v>
      </c>
      <c r="E328" s="81" t="s">
        <v>491</v>
      </c>
      <c r="F328" s="81" t="s">
        <v>242</v>
      </c>
      <c r="G328" s="81">
        <v>3</v>
      </c>
      <c r="H328" s="61" t="str">
        <f t="shared" si="29"/>
        <v/>
      </c>
      <c r="I328" s="62" t="str">
        <f t="shared" si="34"/>
        <v/>
      </c>
      <c r="J328" s="62" t="str">
        <f>IF(B328&lt;&gt;"",COUNTIF(B$9:$B10102,B328),"")</f>
        <v/>
      </c>
      <c r="K328" s="62"/>
      <c r="L328" s="62" t="str">
        <f>IF(B328&lt;&gt;"",COUNTIF(M$9:$M10102,F328),"")</f>
        <v/>
      </c>
      <c r="M328" s="62" t="str">
        <f t="shared" si="30"/>
        <v/>
      </c>
      <c r="N328" s="69" t="str">
        <f t="shared" si="31"/>
        <v/>
      </c>
      <c r="O328" s="69" t="str">
        <f>IF($N328="P",COUNTIF($N$9:$N$9781,"P")-'Rosa e Controlli'!$I$33,"0")</f>
        <v>0</v>
      </c>
      <c r="P328" s="69" t="str">
        <f>IF($N328="D",COUNTIF($N$9:$N$9781,"D")-'Rosa e Controlli'!$I$34,"0")</f>
        <v>0</v>
      </c>
      <c r="Q328" s="69" t="str">
        <f>IF($N328="C",COUNTIF($N$9:$N$9781,"C")-'Rosa e Controlli'!$I$35,"0")</f>
        <v>0</v>
      </c>
      <c r="R328" s="69" t="str">
        <f>IF($N328="A",COUNTIF($N$9:$N$9781,"A")-'Rosa e Controlli'!$I$36,"0")</f>
        <v>0</v>
      </c>
      <c r="S328" s="69">
        <f t="shared" si="32"/>
        <v>0</v>
      </c>
      <c r="T328" s="69" t="str">
        <f t="shared" si="33"/>
        <v/>
      </c>
      <c r="U328" s="69"/>
      <c r="V328" s="69"/>
      <c r="W328" s="69"/>
    </row>
    <row r="329" spans="1:23" x14ac:dyDescent="0.25">
      <c r="A329" s="61" t="str">
        <f t="shared" ref="A329:A392" si="35">H329</f>
        <v/>
      </c>
      <c r="B329" s="77"/>
      <c r="C329" s="81" t="s">
        <v>63</v>
      </c>
      <c r="D329" s="81">
        <v>423</v>
      </c>
      <c r="E329" s="81" t="s">
        <v>492</v>
      </c>
      <c r="F329" s="81" t="s">
        <v>220</v>
      </c>
      <c r="G329" s="81">
        <v>3</v>
      </c>
      <c r="H329" s="61" t="str">
        <f t="shared" ref="H329:H392" si="36">IF(B329&lt;&gt;"",IF(I329="","Ok","errore"),"")</f>
        <v/>
      </c>
      <c r="I329" s="62" t="str">
        <f t="shared" si="34"/>
        <v/>
      </c>
      <c r="J329" s="62" t="str">
        <f>IF(B329&lt;&gt;"",COUNTIF(B$9:$B10103,B329),"")</f>
        <v/>
      </c>
      <c r="K329" s="62"/>
      <c r="L329" s="62" t="str">
        <f>IF(B329&lt;&gt;"",COUNTIF(M$9:$M10103,F329),"")</f>
        <v/>
      </c>
      <c r="M329" s="62" t="str">
        <f t="shared" ref="M329:M392" si="37">IF(B329&lt;&gt;"",F329,"")</f>
        <v/>
      </c>
      <c r="N329" s="69" t="str">
        <f t="shared" ref="N329:N392" si="38">IF(B329&lt;&gt;"",C329,"")</f>
        <v/>
      </c>
      <c r="O329" s="69" t="str">
        <f>IF($N329="P",COUNTIF($N$9:$N$9781,"P")-'Rosa e Controlli'!$I$33,"0")</f>
        <v>0</v>
      </c>
      <c r="P329" s="69" t="str">
        <f>IF($N329="D",COUNTIF($N$9:$N$9781,"D")-'Rosa e Controlli'!$I$34,"0")</f>
        <v>0</v>
      </c>
      <c r="Q329" s="69" t="str">
        <f>IF($N329="C",COUNTIF($N$9:$N$9781,"C")-'Rosa e Controlli'!$I$35,"0")</f>
        <v>0</v>
      </c>
      <c r="R329" s="69" t="str">
        <f>IF($N329="A",COUNTIF($N$9:$N$9781,"A")-'Rosa e Controlli'!$I$36,"0")</f>
        <v>0</v>
      </c>
      <c r="S329" s="69">
        <f t="shared" ref="S329:S392" si="39">SUM(O329:R329)</f>
        <v>0</v>
      </c>
      <c r="T329" s="69" t="str">
        <f t="shared" ref="T329:T392" si="40">IF(AND(B329&lt;&gt;"",OR(B329&lt;1,B329&gt;23)),"NO","")</f>
        <v/>
      </c>
      <c r="U329" s="69"/>
      <c r="V329" s="69"/>
      <c r="W329" s="69"/>
    </row>
    <row r="330" spans="1:23" x14ac:dyDescent="0.25">
      <c r="A330" s="61" t="str">
        <f t="shared" si="35"/>
        <v/>
      </c>
      <c r="B330" s="77"/>
      <c r="C330" s="81" t="s">
        <v>63</v>
      </c>
      <c r="D330" s="81">
        <v>424</v>
      </c>
      <c r="E330" s="81" t="s">
        <v>493</v>
      </c>
      <c r="F330" s="81" t="s">
        <v>220</v>
      </c>
      <c r="G330" s="81">
        <v>5</v>
      </c>
      <c r="H330" s="61" t="str">
        <f t="shared" si="36"/>
        <v/>
      </c>
      <c r="I330" s="62" t="str">
        <f t="shared" ref="I330:I393" si="41">IF(B330&lt;&gt;"",IF(L330&gt;3,"Troppi giocatori ("&amp;L330&amp;") della nazionale '"&amp;F330&amp;"'",IF(AND(J330&gt;1,J330&lt;&gt;""),"Numero di maglia assegnato "&amp;J330&amp;" volte",IF(AND(N330="P",S330&gt;0),"Troppi Portieri in squadra",IF(AND(N330="D",S330&gt;0),"Troppi Difensori in squadra",IF(AND(N330="C",S330&gt;0),"Troppi Centrocampisti in squadra",IF(AND(N330="A",S330&gt;0),"Troppi Attaccanti in squadra",IF(T330="NO","Numero di maglia errato",""))))))),"")</f>
        <v/>
      </c>
      <c r="J330" s="62" t="str">
        <f>IF(B330&lt;&gt;"",COUNTIF(B$9:$B10104,B330),"")</f>
        <v/>
      </c>
      <c r="K330" s="62"/>
      <c r="L330" s="62" t="str">
        <f>IF(B330&lt;&gt;"",COUNTIF(M$9:$M10104,F330),"")</f>
        <v/>
      </c>
      <c r="M330" s="62" t="str">
        <f t="shared" si="37"/>
        <v/>
      </c>
      <c r="N330" s="69" t="str">
        <f t="shared" si="38"/>
        <v/>
      </c>
      <c r="O330" s="69" t="str">
        <f>IF($N330="P",COUNTIF($N$9:$N$9781,"P")-'Rosa e Controlli'!$I$33,"0")</f>
        <v>0</v>
      </c>
      <c r="P330" s="69" t="str">
        <f>IF($N330="D",COUNTIF($N$9:$N$9781,"D")-'Rosa e Controlli'!$I$34,"0")</f>
        <v>0</v>
      </c>
      <c r="Q330" s="69" t="str">
        <f>IF($N330="C",COUNTIF($N$9:$N$9781,"C")-'Rosa e Controlli'!$I$35,"0")</f>
        <v>0</v>
      </c>
      <c r="R330" s="69" t="str">
        <f>IF($N330="A",COUNTIF($N$9:$N$9781,"A")-'Rosa e Controlli'!$I$36,"0")</f>
        <v>0</v>
      </c>
      <c r="S330" s="69">
        <f t="shared" si="39"/>
        <v>0</v>
      </c>
      <c r="T330" s="69" t="str">
        <f t="shared" si="40"/>
        <v/>
      </c>
      <c r="U330" s="69"/>
      <c r="V330" s="69"/>
      <c r="W330" s="69"/>
    </row>
    <row r="331" spans="1:23" x14ac:dyDescent="0.25">
      <c r="A331" s="61" t="str">
        <f t="shared" si="35"/>
        <v/>
      </c>
      <c r="B331" s="77"/>
      <c r="C331" s="81" t="s">
        <v>63</v>
      </c>
      <c r="D331" s="81">
        <v>425</v>
      </c>
      <c r="E331" s="81" t="s">
        <v>494</v>
      </c>
      <c r="F331" s="81" t="s">
        <v>220</v>
      </c>
      <c r="G331" s="81">
        <v>1</v>
      </c>
      <c r="H331" s="61" t="str">
        <f t="shared" si="36"/>
        <v/>
      </c>
      <c r="I331" s="62" t="str">
        <f t="shared" si="41"/>
        <v/>
      </c>
      <c r="J331" s="62" t="str">
        <f>IF(B331&lt;&gt;"",COUNTIF(B$9:$B10105,B331),"")</f>
        <v/>
      </c>
      <c r="K331" s="62"/>
      <c r="L331" s="62" t="str">
        <f>IF(B331&lt;&gt;"",COUNTIF(M$9:$M10105,F331),"")</f>
        <v/>
      </c>
      <c r="M331" s="62" t="str">
        <f t="shared" si="37"/>
        <v/>
      </c>
      <c r="N331" s="69" t="str">
        <f t="shared" si="38"/>
        <v/>
      </c>
      <c r="O331" s="69" t="str">
        <f>IF($N331="P",COUNTIF($N$9:$N$9781,"P")-'Rosa e Controlli'!$I$33,"0")</f>
        <v>0</v>
      </c>
      <c r="P331" s="69" t="str">
        <f>IF($N331="D",COUNTIF($N$9:$N$9781,"D")-'Rosa e Controlli'!$I$34,"0")</f>
        <v>0</v>
      </c>
      <c r="Q331" s="69" t="str">
        <f>IF($N331="C",COUNTIF($N$9:$N$9781,"C")-'Rosa e Controlli'!$I$35,"0")</f>
        <v>0</v>
      </c>
      <c r="R331" s="69" t="str">
        <f>IF($N331="A",COUNTIF($N$9:$N$9781,"A")-'Rosa e Controlli'!$I$36,"0")</f>
        <v>0</v>
      </c>
      <c r="S331" s="69">
        <f t="shared" si="39"/>
        <v>0</v>
      </c>
      <c r="T331" s="69" t="str">
        <f t="shared" si="40"/>
        <v/>
      </c>
      <c r="U331" s="69"/>
      <c r="V331" s="69"/>
      <c r="W331" s="69"/>
    </row>
    <row r="332" spans="1:23" x14ac:dyDescent="0.25">
      <c r="A332" s="61" t="str">
        <f t="shared" si="35"/>
        <v/>
      </c>
      <c r="B332" s="77"/>
      <c r="C332" s="81" t="s">
        <v>63</v>
      </c>
      <c r="D332" s="81">
        <v>426</v>
      </c>
      <c r="E332" s="81" t="s">
        <v>495</v>
      </c>
      <c r="F332" s="81" t="s">
        <v>59</v>
      </c>
      <c r="G332" s="81">
        <v>6</v>
      </c>
      <c r="H332" s="61" t="str">
        <f t="shared" si="36"/>
        <v/>
      </c>
      <c r="I332" s="62" t="str">
        <f t="shared" si="41"/>
        <v/>
      </c>
      <c r="J332" s="62" t="str">
        <f>IF(B332&lt;&gt;"",COUNTIF(B$9:$B10106,B332),"")</f>
        <v/>
      </c>
      <c r="K332" s="62"/>
      <c r="L332" s="62" t="str">
        <f>IF(B332&lt;&gt;"",COUNTIF(M$9:$M10106,F332),"")</f>
        <v/>
      </c>
      <c r="M332" s="62" t="str">
        <f t="shared" si="37"/>
        <v/>
      </c>
      <c r="N332" s="69" t="str">
        <f t="shared" si="38"/>
        <v/>
      </c>
      <c r="O332" s="69" t="str">
        <f>IF($N332="P",COUNTIF($N$9:$N$9781,"P")-'Rosa e Controlli'!$I$33,"0")</f>
        <v>0</v>
      </c>
      <c r="P332" s="69" t="str">
        <f>IF($N332="D",COUNTIF($N$9:$N$9781,"D")-'Rosa e Controlli'!$I$34,"0")</f>
        <v>0</v>
      </c>
      <c r="Q332" s="69" t="str">
        <f>IF($N332="C",COUNTIF($N$9:$N$9781,"C")-'Rosa e Controlli'!$I$35,"0")</f>
        <v>0</v>
      </c>
      <c r="R332" s="69" t="str">
        <f>IF($N332="A",COUNTIF($N$9:$N$9781,"A")-'Rosa e Controlli'!$I$36,"0")</f>
        <v>0</v>
      </c>
      <c r="S332" s="69">
        <f t="shared" si="39"/>
        <v>0</v>
      </c>
      <c r="T332" s="69" t="str">
        <f t="shared" si="40"/>
        <v/>
      </c>
      <c r="U332" s="69"/>
      <c r="V332" s="69"/>
      <c r="W332" s="69"/>
    </row>
    <row r="333" spans="1:23" x14ac:dyDescent="0.25">
      <c r="A333" s="61" t="str">
        <f t="shared" si="35"/>
        <v/>
      </c>
      <c r="B333" s="77"/>
      <c r="C333" s="81" t="s">
        <v>63</v>
      </c>
      <c r="D333" s="81">
        <v>427</v>
      </c>
      <c r="E333" s="81" t="s">
        <v>103</v>
      </c>
      <c r="F333" s="81" t="s">
        <v>59</v>
      </c>
      <c r="G333" s="81">
        <v>6</v>
      </c>
      <c r="H333" s="61" t="str">
        <f t="shared" si="36"/>
        <v/>
      </c>
      <c r="I333" s="62" t="str">
        <f t="shared" si="41"/>
        <v/>
      </c>
      <c r="J333" s="62" t="str">
        <f>IF(B333&lt;&gt;"",COUNTIF(B$9:$B10107,B333),"")</f>
        <v/>
      </c>
      <c r="K333" s="62"/>
      <c r="L333" s="62" t="str">
        <f>IF(B333&lt;&gt;"",COUNTIF(M$9:$M10107,F333),"")</f>
        <v/>
      </c>
      <c r="M333" s="62" t="str">
        <f t="shared" si="37"/>
        <v/>
      </c>
      <c r="N333" s="69" t="str">
        <f t="shared" si="38"/>
        <v/>
      </c>
      <c r="O333" s="69" t="str">
        <f>IF($N333="P",COUNTIF($N$9:$N$9781,"P")-'Rosa e Controlli'!$I$33,"0")</f>
        <v>0</v>
      </c>
      <c r="P333" s="69" t="str">
        <f>IF($N333="D",COUNTIF($N$9:$N$9781,"D")-'Rosa e Controlli'!$I$34,"0")</f>
        <v>0</v>
      </c>
      <c r="Q333" s="69" t="str">
        <f>IF($N333="C",COUNTIF($N$9:$N$9781,"C")-'Rosa e Controlli'!$I$35,"0")</f>
        <v>0</v>
      </c>
      <c r="R333" s="69" t="str">
        <f>IF($N333="A",COUNTIF($N$9:$N$9781,"A")-'Rosa e Controlli'!$I$36,"0")</f>
        <v>0</v>
      </c>
      <c r="S333" s="69">
        <f t="shared" si="39"/>
        <v>0</v>
      </c>
      <c r="T333" s="69" t="str">
        <f t="shared" si="40"/>
        <v/>
      </c>
      <c r="U333" s="69"/>
      <c r="V333" s="69"/>
      <c r="W333" s="69"/>
    </row>
    <row r="334" spans="1:23" x14ac:dyDescent="0.25">
      <c r="A334" s="61" t="str">
        <f t="shared" si="35"/>
        <v/>
      </c>
      <c r="B334" s="77"/>
      <c r="C334" s="81" t="s">
        <v>63</v>
      </c>
      <c r="D334" s="81">
        <v>428</v>
      </c>
      <c r="E334" s="81" t="s">
        <v>496</v>
      </c>
      <c r="F334" s="81" t="s">
        <v>231</v>
      </c>
      <c r="G334" s="81">
        <v>4</v>
      </c>
      <c r="H334" s="61" t="str">
        <f t="shared" si="36"/>
        <v/>
      </c>
      <c r="I334" s="62" t="str">
        <f t="shared" si="41"/>
        <v/>
      </c>
      <c r="J334" s="62" t="str">
        <f>IF(B334&lt;&gt;"",COUNTIF(B$9:$B10108,B334),"")</f>
        <v/>
      </c>
      <c r="K334" s="62"/>
      <c r="L334" s="62" t="str">
        <f>IF(B334&lt;&gt;"",COUNTIF(M$9:$M10108,F334),"")</f>
        <v/>
      </c>
      <c r="M334" s="62" t="str">
        <f t="shared" si="37"/>
        <v/>
      </c>
      <c r="N334" s="69" t="str">
        <f t="shared" si="38"/>
        <v/>
      </c>
      <c r="O334" s="69" t="str">
        <f>IF($N334="P",COUNTIF($N$9:$N$9781,"P")-'Rosa e Controlli'!$I$33,"0")</f>
        <v>0</v>
      </c>
      <c r="P334" s="69" t="str">
        <f>IF($N334="D",COUNTIF($N$9:$N$9781,"D")-'Rosa e Controlli'!$I$34,"0")</f>
        <v>0</v>
      </c>
      <c r="Q334" s="69" t="str">
        <f>IF($N334="C",COUNTIF($N$9:$N$9781,"C")-'Rosa e Controlli'!$I$35,"0")</f>
        <v>0</v>
      </c>
      <c r="R334" s="69" t="str">
        <f>IF($N334="A",COUNTIF($N$9:$N$9781,"A")-'Rosa e Controlli'!$I$36,"0")</f>
        <v>0</v>
      </c>
      <c r="S334" s="69">
        <f t="shared" si="39"/>
        <v>0</v>
      </c>
      <c r="T334" s="69" t="str">
        <f t="shared" si="40"/>
        <v/>
      </c>
      <c r="U334" s="69"/>
      <c r="V334" s="69"/>
      <c r="W334" s="69"/>
    </row>
    <row r="335" spans="1:23" x14ac:dyDescent="0.25">
      <c r="A335" s="61" t="str">
        <f t="shared" si="35"/>
        <v/>
      </c>
      <c r="B335" s="77"/>
      <c r="C335" s="81" t="s">
        <v>63</v>
      </c>
      <c r="D335" s="81">
        <v>429</v>
      </c>
      <c r="E335" s="81" t="s">
        <v>497</v>
      </c>
      <c r="F335" s="81" t="s">
        <v>231</v>
      </c>
      <c r="G335" s="81">
        <v>3</v>
      </c>
      <c r="H335" s="61" t="str">
        <f t="shared" si="36"/>
        <v/>
      </c>
      <c r="I335" s="62" t="str">
        <f t="shared" si="41"/>
        <v/>
      </c>
      <c r="J335" s="62" t="str">
        <f>IF(B335&lt;&gt;"",COUNTIF(B$9:$B10109,B335),"")</f>
        <v/>
      </c>
      <c r="K335" s="62"/>
      <c r="L335" s="62" t="str">
        <f>IF(B335&lt;&gt;"",COUNTIF(M$9:$M10109,F335),"")</f>
        <v/>
      </c>
      <c r="M335" s="62" t="str">
        <f t="shared" si="37"/>
        <v/>
      </c>
      <c r="N335" s="69" t="str">
        <f t="shared" si="38"/>
        <v/>
      </c>
      <c r="O335" s="69" t="str">
        <f>IF($N335="P",COUNTIF($N$9:$N$9781,"P")-'Rosa e Controlli'!$I$33,"0")</f>
        <v>0</v>
      </c>
      <c r="P335" s="69" t="str">
        <f>IF($N335="D",COUNTIF($N$9:$N$9781,"D")-'Rosa e Controlli'!$I$34,"0")</f>
        <v>0</v>
      </c>
      <c r="Q335" s="69" t="str">
        <f>IF($N335="C",COUNTIF($N$9:$N$9781,"C")-'Rosa e Controlli'!$I$35,"0")</f>
        <v>0</v>
      </c>
      <c r="R335" s="69" t="str">
        <f>IF($N335="A",COUNTIF($N$9:$N$9781,"A")-'Rosa e Controlli'!$I$36,"0")</f>
        <v>0</v>
      </c>
      <c r="S335" s="69">
        <f t="shared" si="39"/>
        <v>0</v>
      </c>
      <c r="T335" s="69" t="str">
        <f t="shared" si="40"/>
        <v/>
      </c>
      <c r="U335" s="69"/>
      <c r="V335" s="69"/>
      <c r="W335" s="69"/>
    </row>
    <row r="336" spans="1:23" x14ac:dyDescent="0.25">
      <c r="A336" s="61" t="str">
        <f t="shared" si="35"/>
        <v/>
      </c>
      <c r="B336" s="77"/>
      <c r="C336" s="81" t="s">
        <v>63</v>
      </c>
      <c r="D336" s="81">
        <v>430</v>
      </c>
      <c r="E336" s="81" t="s">
        <v>498</v>
      </c>
      <c r="F336" s="81" t="s">
        <v>252</v>
      </c>
      <c r="G336" s="81">
        <v>6</v>
      </c>
      <c r="H336" s="61" t="str">
        <f t="shared" si="36"/>
        <v/>
      </c>
      <c r="I336" s="62" t="str">
        <f t="shared" si="41"/>
        <v/>
      </c>
      <c r="J336" s="62" t="str">
        <f>IF(B336&lt;&gt;"",COUNTIF(B$9:$B10110,B336),"")</f>
        <v/>
      </c>
      <c r="K336" s="62"/>
      <c r="L336" s="62" t="str">
        <f>IF(B336&lt;&gt;"",COUNTIF(M$9:$M10110,F336),"")</f>
        <v/>
      </c>
      <c r="M336" s="62" t="str">
        <f t="shared" si="37"/>
        <v/>
      </c>
      <c r="N336" s="69" t="str">
        <f t="shared" si="38"/>
        <v/>
      </c>
      <c r="O336" s="69" t="str">
        <f>IF($N336="P",COUNTIF($N$9:$N$9781,"P")-'Rosa e Controlli'!$I$33,"0")</f>
        <v>0</v>
      </c>
      <c r="P336" s="69" t="str">
        <f>IF($N336="D",COUNTIF($N$9:$N$9781,"D")-'Rosa e Controlli'!$I$34,"0")</f>
        <v>0</v>
      </c>
      <c r="Q336" s="69" t="str">
        <f>IF($N336="C",COUNTIF($N$9:$N$9781,"C")-'Rosa e Controlli'!$I$35,"0")</f>
        <v>0</v>
      </c>
      <c r="R336" s="69" t="str">
        <f>IF($N336="A",COUNTIF($N$9:$N$9781,"A")-'Rosa e Controlli'!$I$36,"0")</f>
        <v>0</v>
      </c>
      <c r="S336" s="69">
        <f t="shared" si="39"/>
        <v>0</v>
      </c>
      <c r="T336" s="69" t="str">
        <f t="shared" si="40"/>
        <v/>
      </c>
      <c r="U336" s="69"/>
      <c r="V336" s="69"/>
      <c r="W336" s="69"/>
    </row>
    <row r="337" spans="1:23" x14ac:dyDescent="0.25">
      <c r="A337" s="61" t="str">
        <f t="shared" si="35"/>
        <v/>
      </c>
      <c r="B337" s="77"/>
      <c r="C337" s="81" t="s">
        <v>63</v>
      </c>
      <c r="D337" s="81">
        <v>431</v>
      </c>
      <c r="E337" s="81" t="s">
        <v>499</v>
      </c>
      <c r="F337" s="81" t="s">
        <v>252</v>
      </c>
      <c r="G337" s="81">
        <v>5</v>
      </c>
      <c r="H337" s="61" t="str">
        <f t="shared" si="36"/>
        <v/>
      </c>
      <c r="I337" s="62" t="str">
        <f t="shared" si="41"/>
        <v/>
      </c>
      <c r="J337" s="62" t="str">
        <f>IF(B337&lt;&gt;"",COUNTIF(B$9:$B10111,B337),"")</f>
        <v/>
      </c>
      <c r="K337" s="62"/>
      <c r="L337" s="62" t="str">
        <f>IF(B337&lt;&gt;"",COUNTIF(M$9:$M10111,F337),"")</f>
        <v/>
      </c>
      <c r="M337" s="62" t="str">
        <f t="shared" si="37"/>
        <v/>
      </c>
      <c r="N337" s="69" t="str">
        <f t="shared" si="38"/>
        <v/>
      </c>
      <c r="O337" s="69" t="str">
        <f>IF($N337="P",COUNTIF($N$9:$N$9781,"P")-'Rosa e Controlli'!$I$33,"0")</f>
        <v>0</v>
      </c>
      <c r="P337" s="69" t="str">
        <f>IF($N337="D",COUNTIF($N$9:$N$9781,"D")-'Rosa e Controlli'!$I$34,"0")</f>
        <v>0</v>
      </c>
      <c r="Q337" s="69" t="str">
        <f>IF($N337="C",COUNTIF($N$9:$N$9781,"C")-'Rosa e Controlli'!$I$35,"0")</f>
        <v>0</v>
      </c>
      <c r="R337" s="69" t="str">
        <f>IF($N337="A",COUNTIF($N$9:$N$9781,"A")-'Rosa e Controlli'!$I$36,"0")</f>
        <v>0</v>
      </c>
      <c r="S337" s="69">
        <f t="shared" si="39"/>
        <v>0</v>
      </c>
      <c r="T337" s="69" t="str">
        <f t="shared" si="40"/>
        <v/>
      </c>
      <c r="U337" s="69"/>
      <c r="V337" s="69"/>
      <c r="W337" s="69"/>
    </row>
    <row r="338" spans="1:23" x14ac:dyDescent="0.25">
      <c r="A338" s="61" t="str">
        <f t="shared" si="35"/>
        <v/>
      </c>
      <c r="B338" s="77"/>
      <c r="C338" s="81" t="s">
        <v>63</v>
      </c>
      <c r="D338" s="81">
        <v>432</v>
      </c>
      <c r="E338" s="81" t="s">
        <v>500</v>
      </c>
      <c r="F338" s="81" t="s">
        <v>252</v>
      </c>
      <c r="G338" s="81">
        <v>3</v>
      </c>
      <c r="H338" s="61" t="str">
        <f t="shared" si="36"/>
        <v/>
      </c>
      <c r="I338" s="62" t="str">
        <f t="shared" si="41"/>
        <v/>
      </c>
      <c r="J338" s="62" t="str">
        <f>IF(B338&lt;&gt;"",COUNTIF(B$9:$B10112,B338),"")</f>
        <v/>
      </c>
      <c r="K338" s="62"/>
      <c r="L338" s="62" t="str">
        <f>IF(B338&lt;&gt;"",COUNTIF(M$9:$M10112,F338),"")</f>
        <v/>
      </c>
      <c r="M338" s="62" t="str">
        <f t="shared" si="37"/>
        <v/>
      </c>
      <c r="N338" s="69" t="str">
        <f t="shared" si="38"/>
        <v/>
      </c>
      <c r="O338" s="69" t="str">
        <f>IF($N338="P",COUNTIF($N$9:$N$9781,"P")-'Rosa e Controlli'!$I$33,"0")</f>
        <v>0</v>
      </c>
      <c r="P338" s="69" t="str">
        <f>IF($N338="D",COUNTIF($N$9:$N$9781,"D")-'Rosa e Controlli'!$I$34,"0")</f>
        <v>0</v>
      </c>
      <c r="Q338" s="69" t="str">
        <f>IF($N338="C",COUNTIF($N$9:$N$9781,"C")-'Rosa e Controlli'!$I$35,"0")</f>
        <v>0</v>
      </c>
      <c r="R338" s="69" t="str">
        <f>IF($N338="A",COUNTIF($N$9:$N$9781,"A")-'Rosa e Controlli'!$I$36,"0")</f>
        <v>0</v>
      </c>
      <c r="S338" s="69">
        <f t="shared" si="39"/>
        <v>0</v>
      </c>
      <c r="T338" s="69" t="str">
        <f t="shared" si="40"/>
        <v/>
      </c>
      <c r="U338" s="69"/>
      <c r="V338" s="69"/>
      <c r="W338" s="69"/>
    </row>
    <row r="339" spans="1:23" x14ac:dyDescent="0.25">
      <c r="A339" s="61" t="str">
        <f t="shared" si="35"/>
        <v/>
      </c>
      <c r="B339" s="77"/>
      <c r="C339" s="81" t="s">
        <v>63</v>
      </c>
      <c r="D339" s="81">
        <v>433</v>
      </c>
      <c r="E339" s="81" t="s">
        <v>501</v>
      </c>
      <c r="F339" s="81" t="s">
        <v>246</v>
      </c>
      <c r="G339" s="81">
        <v>2</v>
      </c>
      <c r="H339" s="61" t="str">
        <f t="shared" si="36"/>
        <v/>
      </c>
      <c r="I339" s="62" t="str">
        <f t="shared" si="41"/>
        <v/>
      </c>
      <c r="J339" s="62" t="str">
        <f>IF(B339&lt;&gt;"",COUNTIF(B$9:$B10113,B339),"")</f>
        <v/>
      </c>
      <c r="K339" s="62"/>
      <c r="L339" s="62" t="str">
        <f>IF(B339&lt;&gt;"",COUNTIF(M$9:$M10113,F339),"")</f>
        <v/>
      </c>
      <c r="M339" s="62" t="str">
        <f t="shared" si="37"/>
        <v/>
      </c>
      <c r="N339" s="69" t="str">
        <f t="shared" si="38"/>
        <v/>
      </c>
      <c r="O339" s="69" t="str">
        <f>IF($N339="P",COUNTIF($N$9:$N$9781,"P")-'Rosa e Controlli'!$I$33,"0")</f>
        <v>0</v>
      </c>
      <c r="P339" s="69" t="str">
        <f>IF($N339="D",COUNTIF($N$9:$N$9781,"D")-'Rosa e Controlli'!$I$34,"0")</f>
        <v>0</v>
      </c>
      <c r="Q339" s="69" t="str">
        <f>IF($N339="C",COUNTIF($N$9:$N$9781,"C")-'Rosa e Controlli'!$I$35,"0")</f>
        <v>0</v>
      </c>
      <c r="R339" s="69" t="str">
        <f>IF($N339="A",COUNTIF($N$9:$N$9781,"A")-'Rosa e Controlli'!$I$36,"0")</f>
        <v>0</v>
      </c>
      <c r="S339" s="69">
        <f t="shared" si="39"/>
        <v>0</v>
      </c>
      <c r="T339" s="69" t="str">
        <f t="shared" si="40"/>
        <v/>
      </c>
      <c r="U339" s="69"/>
      <c r="V339" s="69"/>
      <c r="W339" s="69"/>
    </row>
    <row r="340" spans="1:23" x14ac:dyDescent="0.25">
      <c r="A340" s="61" t="str">
        <f t="shared" si="35"/>
        <v/>
      </c>
      <c r="B340" s="77"/>
      <c r="C340" s="81" t="s">
        <v>63</v>
      </c>
      <c r="D340" s="81">
        <v>434</v>
      </c>
      <c r="E340" s="81" t="s">
        <v>502</v>
      </c>
      <c r="F340" s="81" t="s">
        <v>246</v>
      </c>
      <c r="G340" s="81">
        <v>1</v>
      </c>
      <c r="H340" s="61" t="str">
        <f t="shared" si="36"/>
        <v/>
      </c>
      <c r="I340" s="62" t="str">
        <f t="shared" si="41"/>
        <v/>
      </c>
      <c r="J340" s="62" t="str">
        <f>IF(B340&lt;&gt;"",COUNTIF(B$9:$B10114,B340),"")</f>
        <v/>
      </c>
      <c r="K340" s="62"/>
      <c r="L340" s="62" t="str">
        <f>IF(B340&lt;&gt;"",COUNTIF(M$9:$M10114,F340),"")</f>
        <v/>
      </c>
      <c r="M340" s="62" t="str">
        <f t="shared" si="37"/>
        <v/>
      </c>
      <c r="N340" s="69" t="str">
        <f t="shared" si="38"/>
        <v/>
      </c>
      <c r="O340" s="69" t="str">
        <f>IF($N340="P",COUNTIF($N$9:$N$9781,"P")-'Rosa e Controlli'!$I$33,"0")</f>
        <v>0</v>
      </c>
      <c r="P340" s="69" t="str">
        <f>IF($N340="D",COUNTIF($N$9:$N$9781,"D")-'Rosa e Controlli'!$I$34,"0")</f>
        <v>0</v>
      </c>
      <c r="Q340" s="69" t="str">
        <f>IF($N340="C",COUNTIF($N$9:$N$9781,"C")-'Rosa e Controlli'!$I$35,"0")</f>
        <v>0</v>
      </c>
      <c r="R340" s="69" t="str">
        <f>IF($N340="A",COUNTIF($N$9:$N$9781,"A")-'Rosa e Controlli'!$I$36,"0")</f>
        <v>0</v>
      </c>
      <c r="S340" s="69">
        <f t="shared" si="39"/>
        <v>0</v>
      </c>
      <c r="T340" s="69" t="str">
        <f t="shared" si="40"/>
        <v/>
      </c>
      <c r="U340" s="69"/>
      <c r="V340" s="69"/>
      <c r="W340" s="69"/>
    </row>
    <row r="341" spans="1:23" x14ac:dyDescent="0.25">
      <c r="A341" s="61" t="str">
        <f t="shared" si="35"/>
        <v/>
      </c>
      <c r="B341" s="77"/>
      <c r="C341" s="81" t="s">
        <v>63</v>
      </c>
      <c r="D341" s="81">
        <v>435</v>
      </c>
      <c r="E341" s="81" t="s">
        <v>503</v>
      </c>
      <c r="F341" s="81" t="s">
        <v>246</v>
      </c>
      <c r="G341" s="81">
        <v>3</v>
      </c>
      <c r="H341" s="61" t="str">
        <f t="shared" si="36"/>
        <v/>
      </c>
      <c r="I341" s="62" t="str">
        <f t="shared" si="41"/>
        <v/>
      </c>
      <c r="J341" s="62" t="str">
        <f>IF(B341&lt;&gt;"",COUNTIF(B$9:$B10115,B341),"")</f>
        <v/>
      </c>
      <c r="K341" s="62"/>
      <c r="L341" s="62" t="str">
        <f>IF(B341&lt;&gt;"",COUNTIF(M$9:$M10115,F341),"")</f>
        <v/>
      </c>
      <c r="M341" s="62" t="str">
        <f t="shared" si="37"/>
        <v/>
      </c>
      <c r="N341" s="69" t="str">
        <f t="shared" si="38"/>
        <v/>
      </c>
      <c r="O341" s="69" t="str">
        <f>IF($N341="P",COUNTIF($N$9:$N$9781,"P")-'Rosa e Controlli'!$I$33,"0")</f>
        <v>0</v>
      </c>
      <c r="P341" s="69" t="str">
        <f>IF($N341="D",COUNTIF($N$9:$N$9781,"D")-'Rosa e Controlli'!$I$34,"0")</f>
        <v>0</v>
      </c>
      <c r="Q341" s="69" t="str">
        <f>IF($N341="C",COUNTIF($N$9:$N$9781,"C")-'Rosa e Controlli'!$I$35,"0")</f>
        <v>0</v>
      </c>
      <c r="R341" s="69" t="str">
        <f>IF($N341="A",COUNTIF($N$9:$N$9781,"A")-'Rosa e Controlli'!$I$36,"0")</f>
        <v>0</v>
      </c>
      <c r="S341" s="69">
        <f t="shared" si="39"/>
        <v>0</v>
      </c>
      <c r="T341" s="69" t="str">
        <f t="shared" si="40"/>
        <v/>
      </c>
      <c r="U341" s="69"/>
      <c r="V341" s="69"/>
      <c r="W341" s="69"/>
    </row>
    <row r="342" spans="1:23" x14ac:dyDescent="0.25">
      <c r="A342" s="61" t="str">
        <f t="shared" si="35"/>
        <v/>
      </c>
      <c r="B342" s="77"/>
      <c r="C342" s="81" t="s">
        <v>63</v>
      </c>
      <c r="D342" s="81">
        <v>436</v>
      </c>
      <c r="E342" s="81" t="s">
        <v>504</v>
      </c>
      <c r="F342" s="81" t="s">
        <v>246</v>
      </c>
      <c r="G342" s="81">
        <v>4</v>
      </c>
      <c r="H342" s="61" t="str">
        <f t="shared" si="36"/>
        <v/>
      </c>
      <c r="I342" s="62" t="str">
        <f t="shared" si="41"/>
        <v/>
      </c>
      <c r="J342" s="62" t="str">
        <f>IF(B342&lt;&gt;"",COUNTIF(B$9:$B10116,B342),"")</f>
        <v/>
      </c>
      <c r="K342" s="62"/>
      <c r="L342" s="62" t="str">
        <f>IF(B342&lt;&gt;"",COUNTIF(M$9:$M10116,F342),"")</f>
        <v/>
      </c>
      <c r="M342" s="62" t="str">
        <f t="shared" si="37"/>
        <v/>
      </c>
      <c r="N342" s="69" t="str">
        <f t="shared" si="38"/>
        <v/>
      </c>
      <c r="O342" s="69" t="str">
        <f>IF($N342="P",COUNTIF($N$9:$N$9781,"P")-'Rosa e Controlli'!$I$33,"0")</f>
        <v>0</v>
      </c>
      <c r="P342" s="69" t="str">
        <f>IF($N342="D",COUNTIF($N$9:$N$9781,"D")-'Rosa e Controlli'!$I$34,"0")</f>
        <v>0</v>
      </c>
      <c r="Q342" s="69" t="str">
        <f>IF($N342="C",COUNTIF($N$9:$N$9781,"C")-'Rosa e Controlli'!$I$35,"0")</f>
        <v>0</v>
      </c>
      <c r="R342" s="69" t="str">
        <f>IF($N342="A",COUNTIF($N$9:$N$9781,"A")-'Rosa e Controlli'!$I$36,"0")</f>
        <v>0</v>
      </c>
      <c r="S342" s="69">
        <f t="shared" si="39"/>
        <v>0</v>
      </c>
      <c r="T342" s="69" t="str">
        <f t="shared" si="40"/>
        <v/>
      </c>
      <c r="U342" s="69"/>
      <c r="V342" s="69"/>
      <c r="W342" s="69"/>
    </row>
    <row r="343" spans="1:23" x14ac:dyDescent="0.25">
      <c r="A343" s="61" t="str">
        <f t="shared" si="35"/>
        <v/>
      </c>
      <c r="B343" s="77"/>
      <c r="C343" s="81" t="s">
        <v>63</v>
      </c>
      <c r="D343" s="81">
        <v>437</v>
      </c>
      <c r="E343" s="81" t="s">
        <v>505</v>
      </c>
      <c r="F343" s="81" t="s">
        <v>246</v>
      </c>
      <c r="G343" s="81">
        <v>2</v>
      </c>
      <c r="H343" s="61" t="str">
        <f t="shared" si="36"/>
        <v/>
      </c>
      <c r="I343" s="62" t="str">
        <f t="shared" si="41"/>
        <v/>
      </c>
      <c r="J343" s="62" t="str">
        <f>IF(B343&lt;&gt;"",COUNTIF(B$9:$B10117,B343),"")</f>
        <v/>
      </c>
      <c r="K343" s="62"/>
      <c r="L343" s="62" t="str">
        <f>IF(B343&lt;&gt;"",COUNTIF(M$9:$M10117,F343),"")</f>
        <v/>
      </c>
      <c r="M343" s="62" t="str">
        <f t="shared" si="37"/>
        <v/>
      </c>
      <c r="N343" s="69" t="str">
        <f t="shared" si="38"/>
        <v/>
      </c>
      <c r="O343" s="69" t="str">
        <f>IF($N343="P",COUNTIF($N$9:$N$9781,"P")-'Rosa e Controlli'!$I$33,"0")</f>
        <v>0</v>
      </c>
      <c r="P343" s="69" t="str">
        <f>IF($N343="D",COUNTIF($N$9:$N$9781,"D")-'Rosa e Controlli'!$I$34,"0")</f>
        <v>0</v>
      </c>
      <c r="Q343" s="69" t="str">
        <f>IF($N343="C",COUNTIF($N$9:$N$9781,"C")-'Rosa e Controlli'!$I$35,"0")</f>
        <v>0</v>
      </c>
      <c r="R343" s="69" t="str">
        <f>IF($N343="A",COUNTIF($N$9:$N$9781,"A")-'Rosa e Controlli'!$I$36,"0")</f>
        <v>0</v>
      </c>
      <c r="S343" s="69">
        <f t="shared" si="39"/>
        <v>0</v>
      </c>
      <c r="T343" s="69" t="str">
        <f t="shared" si="40"/>
        <v/>
      </c>
      <c r="U343" s="69"/>
      <c r="V343" s="69"/>
      <c r="W343" s="69"/>
    </row>
    <row r="344" spans="1:23" x14ac:dyDescent="0.25">
      <c r="A344" s="61" t="str">
        <f t="shared" si="35"/>
        <v/>
      </c>
      <c r="B344" s="77"/>
      <c r="C344" s="81" t="s">
        <v>63</v>
      </c>
      <c r="D344" s="81">
        <v>438</v>
      </c>
      <c r="E344" s="81" t="s">
        <v>506</v>
      </c>
      <c r="F344" s="81" t="s">
        <v>290</v>
      </c>
      <c r="G344" s="81">
        <v>2</v>
      </c>
      <c r="H344" s="61" t="str">
        <f t="shared" si="36"/>
        <v/>
      </c>
      <c r="I344" s="62" t="str">
        <f t="shared" si="41"/>
        <v/>
      </c>
      <c r="J344" s="62" t="str">
        <f>IF(B344&lt;&gt;"",COUNTIF(B$9:$B10118,B344),"")</f>
        <v/>
      </c>
      <c r="K344" s="62"/>
      <c r="L344" s="62" t="str">
        <f>IF(B344&lt;&gt;"",COUNTIF(M$9:$M10118,F344),"")</f>
        <v/>
      </c>
      <c r="M344" s="62" t="str">
        <f t="shared" si="37"/>
        <v/>
      </c>
      <c r="N344" s="69" t="str">
        <f t="shared" si="38"/>
        <v/>
      </c>
      <c r="O344" s="69" t="str">
        <f>IF($N344="P",COUNTIF($N$9:$N$9781,"P")-'Rosa e Controlli'!$I$33,"0")</f>
        <v>0</v>
      </c>
      <c r="P344" s="69" t="str">
        <f>IF($N344="D",COUNTIF($N$9:$N$9781,"D")-'Rosa e Controlli'!$I$34,"0")</f>
        <v>0</v>
      </c>
      <c r="Q344" s="69" t="str">
        <f>IF($N344="C",COUNTIF($N$9:$N$9781,"C")-'Rosa e Controlli'!$I$35,"0")</f>
        <v>0</v>
      </c>
      <c r="R344" s="69" t="str">
        <f>IF($N344="A",COUNTIF($N$9:$N$9781,"A")-'Rosa e Controlli'!$I$36,"0")</f>
        <v>0</v>
      </c>
      <c r="S344" s="69">
        <f t="shared" si="39"/>
        <v>0</v>
      </c>
      <c r="T344" s="69" t="str">
        <f t="shared" si="40"/>
        <v/>
      </c>
      <c r="U344" s="69"/>
      <c r="V344" s="69"/>
      <c r="W344" s="69"/>
    </row>
    <row r="345" spans="1:23" x14ac:dyDescent="0.25">
      <c r="A345" s="61" t="str">
        <f t="shared" si="35"/>
        <v/>
      </c>
      <c r="B345" s="77"/>
      <c r="C345" s="81" t="s">
        <v>63</v>
      </c>
      <c r="D345" s="81">
        <v>439</v>
      </c>
      <c r="E345" s="81" t="s">
        <v>507</v>
      </c>
      <c r="F345" s="81" t="s">
        <v>290</v>
      </c>
      <c r="G345" s="81">
        <v>3</v>
      </c>
      <c r="H345" s="61" t="str">
        <f t="shared" si="36"/>
        <v/>
      </c>
      <c r="I345" s="62" t="str">
        <f t="shared" si="41"/>
        <v/>
      </c>
      <c r="J345" s="62" t="str">
        <f>IF(B345&lt;&gt;"",COUNTIF(B$9:$B10119,B345),"")</f>
        <v/>
      </c>
      <c r="K345" s="62"/>
      <c r="L345" s="62" t="str">
        <f>IF(B345&lt;&gt;"",COUNTIF(M$9:$M10119,F345),"")</f>
        <v/>
      </c>
      <c r="M345" s="62" t="str">
        <f t="shared" si="37"/>
        <v/>
      </c>
      <c r="N345" s="69" t="str">
        <f t="shared" si="38"/>
        <v/>
      </c>
      <c r="O345" s="69" t="str">
        <f>IF($N345="P",COUNTIF($N$9:$N$9781,"P")-'Rosa e Controlli'!$I$33,"0")</f>
        <v>0</v>
      </c>
      <c r="P345" s="69" t="str">
        <f>IF($N345="D",COUNTIF($N$9:$N$9781,"D")-'Rosa e Controlli'!$I$34,"0")</f>
        <v>0</v>
      </c>
      <c r="Q345" s="69" t="str">
        <f>IF($N345="C",COUNTIF($N$9:$N$9781,"C")-'Rosa e Controlli'!$I$35,"0")</f>
        <v>0</v>
      </c>
      <c r="R345" s="69" t="str">
        <f>IF($N345="A",COUNTIF($N$9:$N$9781,"A")-'Rosa e Controlli'!$I$36,"0")</f>
        <v>0</v>
      </c>
      <c r="S345" s="69">
        <f t="shared" si="39"/>
        <v>0</v>
      </c>
      <c r="T345" s="69" t="str">
        <f t="shared" si="40"/>
        <v/>
      </c>
      <c r="U345" s="69"/>
      <c r="V345" s="69"/>
      <c r="W345" s="69"/>
    </row>
    <row r="346" spans="1:23" x14ac:dyDescent="0.25">
      <c r="A346" s="61" t="str">
        <f t="shared" si="35"/>
        <v/>
      </c>
      <c r="B346" s="77"/>
      <c r="C346" s="81" t="s">
        <v>63</v>
      </c>
      <c r="D346" s="81">
        <v>440</v>
      </c>
      <c r="E346" s="81" t="s">
        <v>508</v>
      </c>
      <c r="F346" s="81" t="s">
        <v>290</v>
      </c>
      <c r="G346" s="81">
        <v>4</v>
      </c>
      <c r="H346" s="61" t="str">
        <f t="shared" si="36"/>
        <v/>
      </c>
      <c r="I346" s="62" t="str">
        <f t="shared" si="41"/>
        <v/>
      </c>
      <c r="J346" s="62" t="str">
        <f>IF(B346&lt;&gt;"",COUNTIF(B$9:$B10120,B346),"")</f>
        <v/>
      </c>
      <c r="K346" s="62"/>
      <c r="L346" s="62" t="str">
        <f>IF(B346&lt;&gt;"",COUNTIF(M$9:$M10120,F346),"")</f>
        <v/>
      </c>
      <c r="M346" s="62" t="str">
        <f t="shared" si="37"/>
        <v/>
      </c>
      <c r="N346" s="69" t="str">
        <f t="shared" si="38"/>
        <v/>
      </c>
      <c r="O346" s="69" t="str">
        <f>IF($N346="P",COUNTIF($N$9:$N$9781,"P")-'Rosa e Controlli'!$I$33,"0")</f>
        <v>0</v>
      </c>
      <c r="P346" s="69" t="str">
        <f>IF($N346="D",COUNTIF($N$9:$N$9781,"D")-'Rosa e Controlli'!$I$34,"0")</f>
        <v>0</v>
      </c>
      <c r="Q346" s="69" t="str">
        <f>IF($N346="C",COUNTIF($N$9:$N$9781,"C")-'Rosa e Controlli'!$I$35,"0")</f>
        <v>0</v>
      </c>
      <c r="R346" s="69" t="str">
        <f>IF($N346="A",COUNTIF($N$9:$N$9781,"A")-'Rosa e Controlli'!$I$36,"0")</f>
        <v>0</v>
      </c>
      <c r="S346" s="69">
        <f t="shared" si="39"/>
        <v>0</v>
      </c>
      <c r="T346" s="69" t="str">
        <f t="shared" si="40"/>
        <v/>
      </c>
      <c r="U346" s="69"/>
      <c r="V346" s="69"/>
      <c r="W346" s="69"/>
    </row>
    <row r="347" spans="1:23" x14ac:dyDescent="0.25">
      <c r="A347" s="61" t="str">
        <f t="shared" si="35"/>
        <v/>
      </c>
      <c r="B347" s="77"/>
      <c r="C347" s="81" t="s">
        <v>63</v>
      </c>
      <c r="D347" s="81">
        <v>441</v>
      </c>
      <c r="E347" s="81" t="s">
        <v>509</v>
      </c>
      <c r="F347" s="81" t="s">
        <v>248</v>
      </c>
      <c r="G347" s="81">
        <v>1</v>
      </c>
      <c r="H347" s="61" t="str">
        <f t="shared" si="36"/>
        <v/>
      </c>
      <c r="I347" s="62" t="str">
        <f t="shared" si="41"/>
        <v/>
      </c>
      <c r="J347" s="62" t="str">
        <f>IF(B347&lt;&gt;"",COUNTIF(B$9:$B10121,B347),"")</f>
        <v/>
      </c>
      <c r="K347" s="62"/>
      <c r="L347" s="62" t="str">
        <f>IF(B347&lt;&gt;"",COUNTIF(M$9:$M10121,F347),"")</f>
        <v/>
      </c>
      <c r="M347" s="62" t="str">
        <f t="shared" si="37"/>
        <v/>
      </c>
      <c r="N347" s="69" t="str">
        <f t="shared" si="38"/>
        <v/>
      </c>
      <c r="O347" s="69" t="str">
        <f>IF($N347="P",COUNTIF($N$9:$N$9781,"P")-'Rosa e Controlli'!$I$33,"0")</f>
        <v>0</v>
      </c>
      <c r="P347" s="69" t="str">
        <f>IF($N347="D",COUNTIF($N$9:$N$9781,"D")-'Rosa e Controlli'!$I$34,"0")</f>
        <v>0</v>
      </c>
      <c r="Q347" s="69" t="str">
        <f>IF($N347="C",COUNTIF($N$9:$N$9781,"C")-'Rosa e Controlli'!$I$35,"0")</f>
        <v>0</v>
      </c>
      <c r="R347" s="69" t="str">
        <f>IF($N347="A",COUNTIF($N$9:$N$9781,"A")-'Rosa e Controlli'!$I$36,"0")</f>
        <v>0</v>
      </c>
      <c r="S347" s="69">
        <f t="shared" si="39"/>
        <v>0</v>
      </c>
      <c r="T347" s="69" t="str">
        <f t="shared" si="40"/>
        <v/>
      </c>
      <c r="U347" s="69"/>
      <c r="V347" s="69"/>
      <c r="W347" s="69"/>
    </row>
    <row r="348" spans="1:23" x14ac:dyDescent="0.25">
      <c r="A348" s="61" t="str">
        <f t="shared" si="35"/>
        <v/>
      </c>
      <c r="B348" s="77"/>
      <c r="C348" s="81" t="s">
        <v>63</v>
      </c>
      <c r="D348" s="81">
        <v>442</v>
      </c>
      <c r="E348" s="81" t="s">
        <v>510</v>
      </c>
      <c r="F348" s="81" t="s">
        <v>56</v>
      </c>
      <c r="G348" s="81">
        <v>3</v>
      </c>
      <c r="H348" s="61" t="str">
        <f t="shared" si="36"/>
        <v/>
      </c>
      <c r="I348" s="62" t="str">
        <f t="shared" si="41"/>
        <v/>
      </c>
      <c r="J348" s="62" t="str">
        <f>IF(B348&lt;&gt;"",COUNTIF(B$9:$B10122,B348),"")</f>
        <v/>
      </c>
      <c r="K348" s="62"/>
      <c r="L348" s="62" t="str">
        <f>IF(B348&lt;&gt;"",COUNTIF(M$9:$M10122,F348),"")</f>
        <v/>
      </c>
      <c r="M348" s="62" t="str">
        <f t="shared" si="37"/>
        <v/>
      </c>
      <c r="N348" s="69" t="str">
        <f t="shared" si="38"/>
        <v/>
      </c>
      <c r="O348" s="69" t="str">
        <f>IF($N348="P",COUNTIF($N$9:$N$9781,"P")-'Rosa e Controlli'!$I$33,"0")</f>
        <v>0</v>
      </c>
      <c r="P348" s="69" t="str">
        <f>IF($N348="D",COUNTIF($N$9:$N$9781,"D")-'Rosa e Controlli'!$I$34,"0")</f>
        <v>0</v>
      </c>
      <c r="Q348" s="69" t="str">
        <f>IF($N348="C",COUNTIF($N$9:$N$9781,"C")-'Rosa e Controlli'!$I$35,"0")</f>
        <v>0</v>
      </c>
      <c r="R348" s="69" t="str">
        <f>IF($N348="A",COUNTIF($N$9:$N$9781,"A")-'Rosa e Controlli'!$I$36,"0")</f>
        <v>0</v>
      </c>
      <c r="S348" s="69">
        <f t="shared" si="39"/>
        <v>0</v>
      </c>
      <c r="T348" s="69" t="str">
        <f t="shared" si="40"/>
        <v/>
      </c>
      <c r="U348" s="69"/>
      <c r="V348" s="69"/>
      <c r="W348" s="69"/>
    </row>
    <row r="349" spans="1:23" x14ac:dyDescent="0.25">
      <c r="A349" s="61" t="str">
        <f t="shared" si="35"/>
        <v/>
      </c>
      <c r="B349" s="77"/>
      <c r="C349" s="81" t="s">
        <v>63</v>
      </c>
      <c r="D349" s="81">
        <v>443</v>
      </c>
      <c r="E349" s="81" t="s">
        <v>107</v>
      </c>
      <c r="F349" s="81" t="s">
        <v>62</v>
      </c>
      <c r="G349" s="81">
        <v>2</v>
      </c>
      <c r="H349" s="61" t="str">
        <f t="shared" si="36"/>
        <v/>
      </c>
      <c r="I349" s="62" t="str">
        <f t="shared" si="41"/>
        <v/>
      </c>
      <c r="J349" s="62" t="str">
        <f>IF(B349&lt;&gt;"",COUNTIF(B$9:$B10123,B349),"")</f>
        <v/>
      </c>
      <c r="K349" s="62"/>
      <c r="L349" s="62" t="str">
        <f>IF(B349&lt;&gt;"",COUNTIF(M$9:$M10123,F349),"")</f>
        <v/>
      </c>
      <c r="M349" s="62" t="str">
        <f t="shared" si="37"/>
        <v/>
      </c>
      <c r="N349" s="69" t="str">
        <f t="shared" si="38"/>
        <v/>
      </c>
      <c r="O349" s="69" t="str">
        <f>IF($N349="P",COUNTIF($N$9:$N$9781,"P")-'Rosa e Controlli'!$I$33,"0")</f>
        <v>0</v>
      </c>
      <c r="P349" s="69" t="str">
        <f>IF($N349="D",COUNTIF($N$9:$N$9781,"D")-'Rosa e Controlli'!$I$34,"0")</f>
        <v>0</v>
      </c>
      <c r="Q349" s="69" t="str">
        <f>IF($N349="C",COUNTIF($N$9:$N$9781,"C")-'Rosa e Controlli'!$I$35,"0")</f>
        <v>0</v>
      </c>
      <c r="R349" s="69" t="str">
        <f>IF($N349="A",COUNTIF($N$9:$N$9781,"A")-'Rosa e Controlli'!$I$36,"0")</f>
        <v>0</v>
      </c>
      <c r="S349" s="69">
        <f t="shared" si="39"/>
        <v>0</v>
      </c>
      <c r="T349" s="69" t="str">
        <f t="shared" si="40"/>
        <v/>
      </c>
      <c r="U349" s="69"/>
      <c r="V349" s="69"/>
      <c r="W349" s="69"/>
    </row>
    <row r="350" spans="1:23" x14ac:dyDescent="0.25">
      <c r="A350" s="61" t="str">
        <f t="shared" si="35"/>
        <v/>
      </c>
      <c r="B350" s="77"/>
      <c r="C350" s="81" t="s">
        <v>63</v>
      </c>
      <c r="D350" s="81">
        <v>444</v>
      </c>
      <c r="E350" s="81" t="s">
        <v>511</v>
      </c>
      <c r="F350" s="81" t="s">
        <v>62</v>
      </c>
      <c r="G350" s="81">
        <v>3</v>
      </c>
      <c r="H350" s="61" t="str">
        <f t="shared" si="36"/>
        <v/>
      </c>
      <c r="I350" s="62" t="str">
        <f t="shared" si="41"/>
        <v/>
      </c>
      <c r="J350" s="62" t="str">
        <f>IF(B350&lt;&gt;"",COUNTIF(B$9:$B10124,B350),"")</f>
        <v/>
      </c>
      <c r="K350" s="62"/>
      <c r="L350" s="62" t="str">
        <f>IF(B350&lt;&gt;"",COUNTIF(M$9:$M10124,F350),"")</f>
        <v/>
      </c>
      <c r="M350" s="62" t="str">
        <f t="shared" si="37"/>
        <v/>
      </c>
      <c r="N350" s="69" t="str">
        <f t="shared" si="38"/>
        <v/>
      </c>
      <c r="O350" s="69" t="str">
        <f>IF($N350="P",COUNTIF($N$9:$N$9781,"P")-'Rosa e Controlli'!$I$33,"0")</f>
        <v>0</v>
      </c>
      <c r="P350" s="69" t="str">
        <f>IF($N350="D",COUNTIF($N$9:$N$9781,"D")-'Rosa e Controlli'!$I$34,"0")</f>
        <v>0</v>
      </c>
      <c r="Q350" s="69" t="str">
        <f>IF($N350="C",COUNTIF($N$9:$N$9781,"C")-'Rosa e Controlli'!$I$35,"0")</f>
        <v>0</v>
      </c>
      <c r="R350" s="69" t="str">
        <f>IF($N350="A",COUNTIF($N$9:$N$9781,"A")-'Rosa e Controlli'!$I$36,"0")</f>
        <v>0</v>
      </c>
      <c r="S350" s="69">
        <f t="shared" si="39"/>
        <v>0</v>
      </c>
      <c r="T350" s="69" t="str">
        <f t="shared" si="40"/>
        <v/>
      </c>
      <c r="U350" s="69"/>
      <c r="V350" s="69"/>
      <c r="W350" s="69"/>
    </row>
    <row r="351" spans="1:23" x14ac:dyDescent="0.25">
      <c r="A351" s="61" t="str">
        <f t="shared" si="35"/>
        <v/>
      </c>
      <c r="B351" s="77"/>
      <c r="C351" s="81" t="s">
        <v>63</v>
      </c>
      <c r="D351" s="81">
        <v>445</v>
      </c>
      <c r="E351" s="81" t="s">
        <v>512</v>
      </c>
      <c r="F351" s="81" t="s">
        <v>255</v>
      </c>
      <c r="G351" s="81">
        <v>1</v>
      </c>
      <c r="H351" s="61" t="str">
        <f t="shared" si="36"/>
        <v/>
      </c>
      <c r="I351" s="62" t="str">
        <f t="shared" si="41"/>
        <v/>
      </c>
      <c r="J351" s="62" t="str">
        <f>IF(B351&lt;&gt;"",COUNTIF(B$9:$B10125,B351),"")</f>
        <v/>
      </c>
      <c r="K351" s="62"/>
      <c r="L351" s="62" t="str">
        <f>IF(B351&lt;&gt;"",COUNTIF(M$9:$M10125,F351),"")</f>
        <v/>
      </c>
      <c r="M351" s="62" t="str">
        <f t="shared" si="37"/>
        <v/>
      </c>
      <c r="N351" s="69" t="str">
        <f t="shared" si="38"/>
        <v/>
      </c>
      <c r="O351" s="69" t="str">
        <f>IF($N351="P",COUNTIF($N$9:$N$9781,"P")-'Rosa e Controlli'!$I$33,"0")</f>
        <v>0</v>
      </c>
      <c r="P351" s="69" t="str">
        <f>IF($N351="D",COUNTIF($N$9:$N$9781,"D")-'Rosa e Controlli'!$I$34,"0")</f>
        <v>0</v>
      </c>
      <c r="Q351" s="69" t="str">
        <f>IF($N351="C",COUNTIF($N$9:$N$9781,"C")-'Rosa e Controlli'!$I$35,"0")</f>
        <v>0</v>
      </c>
      <c r="R351" s="69" t="str">
        <f>IF($N351="A",COUNTIF($N$9:$N$9781,"A")-'Rosa e Controlli'!$I$36,"0")</f>
        <v>0</v>
      </c>
      <c r="S351" s="69">
        <f t="shared" si="39"/>
        <v>0</v>
      </c>
      <c r="T351" s="69" t="str">
        <f t="shared" si="40"/>
        <v/>
      </c>
      <c r="U351" s="69"/>
      <c r="V351" s="69"/>
      <c r="W351" s="69"/>
    </row>
    <row r="352" spans="1:23" x14ac:dyDescent="0.25">
      <c r="A352" s="61" t="str">
        <f t="shared" si="35"/>
        <v/>
      </c>
      <c r="B352" s="77"/>
      <c r="C352" s="81" t="s">
        <v>63</v>
      </c>
      <c r="D352" s="81">
        <v>446</v>
      </c>
      <c r="E352" s="81" t="s">
        <v>513</v>
      </c>
      <c r="F352" s="81" t="s">
        <v>255</v>
      </c>
      <c r="G352" s="81">
        <v>1</v>
      </c>
      <c r="H352" s="61" t="str">
        <f t="shared" si="36"/>
        <v/>
      </c>
      <c r="I352" s="62" t="str">
        <f t="shared" si="41"/>
        <v/>
      </c>
      <c r="J352" s="62" t="str">
        <f>IF(B352&lt;&gt;"",COUNTIF(B$9:$B10126,B352),"")</f>
        <v/>
      </c>
      <c r="K352" s="62"/>
      <c r="L352" s="62" t="str">
        <f>IF(B352&lt;&gt;"",COUNTIF(M$9:$M10126,F352),"")</f>
        <v/>
      </c>
      <c r="M352" s="62" t="str">
        <f t="shared" si="37"/>
        <v/>
      </c>
      <c r="N352" s="69" t="str">
        <f t="shared" si="38"/>
        <v/>
      </c>
      <c r="O352" s="69" t="str">
        <f>IF($N352="P",COUNTIF($N$9:$N$9781,"P")-'Rosa e Controlli'!$I$33,"0")</f>
        <v>0</v>
      </c>
      <c r="P352" s="69" t="str">
        <f>IF($N352="D",COUNTIF($N$9:$N$9781,"D")-'Rosa e Controlli'!$I$34,"0")</f>
        <v>0</v>
      </c>
      <c r="Q352" s="69" t="str">
        <f>IF($N352="C",COUNTIF($N$9:$N$9781,"C")-'Rosa e Controlli'!$I$35,"0")</f>
        <v>0</v>
      </c>
      <c r="R352" s="69" t="str">
        <f>IF($N352="A",COUNTIF($N$9:$N$9781,"A")-'Rosa e Controlli'!$I$36,"0")</f>
        <v>0</v>
      </c>
      <c r="S352" s="69">
        <f t="shared" si="39"/>
        <v>0</v>
      </c>
      <c r="T352" s="69" t="str">
        <f t="shared" si="40"/>
        <v/>
      </c>
      <c r="U352" s="69"/>
      <c r="V352" s="69"/>
      <c r="W352" s="69"/>
    </row>
    <row r="353" spans="1:23" x14ac:dyDescent="0.25">
      <c r="A353" s="61" t="str">
        <f t="shared" si="35"/>
        <v/>
      </c>
      <c r="B353" s="77"/>
      <c r="C353" s="81" t="s">
        <v>63</v>
      </c>
      <c r="D353" s="81">
        <v>447</v>
      </c>
      <c r="E353" s="81" t="s">
        <v>514</v>
      </c>
      <c r="F353" s="81" t="s">
        <v>238</v>
      </c>
      <c r="G353" s="81">
        <v>1</v>
      </c>
      <c r="H353" s="61" t="str">
        <f t="shared" si="36"/>
        <v/>
      </c>
      <c r="I353" s="62" t="str">
        <f t="shared" si="41"/>
        <v/>
      </c>
      <c r="J353" s="62" t="str">
        <f>IF(B353&lt;&gt;"",COUNTIF(B$9:$B10127,B353),"")</f>
        <v/>
      </c>
      <c r="K353" s="62"/>
      <c r="L353" s="62" t="str">
        <f>IF(B353&lt;&gt;"",COUNTIF(M$9:$M10127,F353),"")</f>
        <v/>
      </c>
      <c r="M353" s="62" t="str">
        <f t="shared" si="37"/>
        <v/>
      </c>
      <c r="N353" s="69" t="str">
        <f t="shared" si="38"/>
        <v/>
      </c>
      <c r="O353" s="69" t="str">
        <f>IF($N353="P",COUNTIF($N$9:$N$9781,"P")-'Rosa e Controlli'!$I$33,"0")</f>
        <v>0</v>
      </c>
      <c r="P353" s="69" t="str">
        <f>IF($N353="D",COUNTIF($N$9:$N$9781,"D")-'Rosa e Controlli'!$I$34,"0")</f>
        <v>0</v>
      </c>
      <c r="Q353" s="69" t="str">
        <f>IF($N353="C",COUNTIF($N$9:$N$9781,"C")-'Rosa e Controlli'!$I$35,"0")</f>
        <v>0</v>
      </c>
      <c r="R353" s="69" t="str">
        <f>IF($N353="A",COUNTIF($N$9:$N$9781,"A")-'Rosa e Controlli'!$I$36,"0")</f>
        <v>0</v>
      </c>
      <c r="S353" s="69">
        <f t="shared" si="39"/>
        <v>0</v>
      </c>
      <c r="T353" s="69" t="str">
        <f t="shared" si="40"/>
        <v/>
      </c>
      <c r="U353" s="69"/>
      <c r="V353" s="69"/>
      <c r="W353" s="69"/>
    </row>
    <row r="354" spans="1:23" x14ac:dyDescent="0.25">
      <c r="A354" s="61" t="str">
        <f t="shared" si="35"/>
        <v/>
      </c>
      <c r="B354" s="77"/>
      <c r="C354" s="81" t="s">
        <v>63</v>
      </c>
      <c r="D354" s="81">
        <v>448</v>
      </c>
      <c r="E354" s="81" t="s">
        <v>140</v>
      </c>
      <c r="F354" s="81" t="s">
        <v>61</v>
      </c>
      <c r="G354" s="81">
        <v>4</v>
      </c>
      <c r="H354" s="61" t="str">
        <f t="shared" si="36"/>
        <v/>
      </c>
      <c r="I354" s="62" t="str">
        <f t="shared" si="41"/>
        <v/>
      </c>
      <c r="J354" s="62" t="str">
        <f>IF(B354&lt;&gt;"",COUNTIF(B$9:$B10128,B354),"")</f>
        <v/>
      </c>
      <c r="K354" s="62"/>
      <c r="L354" s="62" t="str">
        <f>IF(B354&lt;&gt;"",COUNTIF(M$9:$M10128,F354),"")</f>
        <v/>
      </c>
      <c r="M354" s="62" t="str">
        <f t="shared" si="37"/>
        <v/>
      </c>
      <c r="N354" s="69" t="str">
        <f t="shared" si="38"/>
        <v/>
      </c>
      <c r="O354" s="69" t="str">
        <f>IF($N354="P",COUNTIF($N$9:$N$9781,"P")-'Rosa e Controlli'!$I$33,"0")</f>
        <v>0</v>
      </c>
      <c r="P354" s="69" t="str">
        <f>IF($N354="D",COUNTIF($N$9:$N$9781,"D")-'Rosa e Controlli'!$I$34,"0")</f>
        <v>0</v>
      </c>
      <c r="Q354" s="69" t="str">
        <f>IF($N354="C",COUNTIF($N$9:$N$9781,"C")-'Rosa e Controlli'!$I$35,"0")</f>
        <v>0</v>
      </c>
      <c r="R354" s="69" t="str">
        <f>IF($N354="A",COUNTIF($N$9:$N$9781,"A")-'Rosa e Controlli'!$I$36,"0")</f>
        <v>0</v>
      </c>
      <c r="S354" s="69">
        <f t="shared" si="39"/>
        <v>0</v>
      </c>
      <c r="T354" s="69" t="str">
        <f t="shared" si="40"/>
        <v/>
      </c>
      <c r="U354" s="69"/>
      <c r="V354" s="69"/>
      <c r="W354" s="69"/>
    </row>
    <row r="355" spans="1:23" x14ac:dyDescent="0.25">
      <c r="A355" s="61" t="str">
        <f t="shared" si="35"/>
        <v/>
      </c>
      <c r="B355" s="77"/>
      <c r="C355" s="81" t="s">
        <v>63</v>
      </c>
      <c r="D355" s="81">
        <v>449</v>
      </c>
      <c r="E355" s="81" t="s">
        <v>108</v>
      </c>
      <c r="F355" s="81" t="s">
        <v>61</v>
      </c>
      <c r="G355" s="81">
        <v>3</v>
      </c>
      <c r="H355" s="61" t="str">
        <f t="shared" si="36"/>
        <v/>
      </c>
      <c r="I355" s="62" t="str">
        <f t="shared" si="41"/>
        <v/>
      </c>
      <c r="J355" s="62" t="str">
        <f>IF(B355&lt;&gt;"",COUNTIF(B$9:$B10129,B355),"")</f>
        <v/>
      </c>
      <c r="K355" s="62"/>
      <c r="L355" s="62" t="str">
        <f>IF(B355&lt;&gt;"",COUNTIF(M$9:$M10129,F355),"")</f>
        <v/>
      </c>
      <c r="M355" s="62" t="str">
        <f t="shared" si="37"/>
        <v/>
      </c>
      <c r="N355" s="69" t="str">
        <f t="shared" si="38"/>
        <v/>
      </c>
      <c r="O355" s="69" t="str">
        <f>IF($N355="P",COUNTIF($N$9:$N$9781,"P")-'Rosa e Controlli'!$I$33,"0")</f>
        <v>0</v>
      </c>
      <c r="P355" s="69" t="str">
        <f>IF($N355="D",COUNTIF($N$9:$N$9781,"D")-'Rosa e Controlli'!$I$34,"0")</f>
        <v>0</v>
      </c>
      <c r="Q355" s="69" t="str">
        <f>IF($N355="C",COUNTIF($N$9:$N$9781,"C")-'Rosa e Controlli'!$I$35,"0")</f>
        <v>0</v>
      </c>
      <c r="R355" s="69" t="str">
        <f>IF($N355="A",COUNTIF($N$9:$N$9781,"A")-'Rosa e Controlli'!$I$36,"0")</f>
        <v>0</v>
      </c>
      <c r="S355" s="69">
        <f t="shared" si="39"/>
        <v>0</v>
      </c>
      <c r="T355" s="69" t="str">
        <f t="shared" si="40"/>
        <v/>
      </c>
      <c r="U355" s="69"/>
      <c r="V355" s="69"/>
      <c r="W355" s="69"/>
    </row>
    <row r="356" spans="1:23" x14ac:dyDescent="0.25">
      <c r="A356" s="61" t="str">
        <f t="shared" si="35"/>
        <v/>
      </c>
      <c r="B356" s="77"/>
      <c r="C356" s="81" t="s">
        <v>63</v>
      </c>
      <c r="D356" s="81">
        <v>450</v>
      </c>
      <c r="E356" s="81" t="s">
        <v>515</v>
      </c>
      <c r="F356" s="81" t="s">
        <v>69</v>
      </c>
      <c r="G356" s="81">
        <v>2</v>
      </c>
      <c r="H356" s="61" t="str">
        <f t="shared" si="36"/>
        <v/>
      </c>
      <c r="I356" s="62" t="str">
        <f t="shared" si="41"/>
        <v/>
      </c>
      <c r="J356" s="62" t="str">
        <f>IF(B356&lt;&gt;"",COUNTIF(B$9:$B10130,B356),"")</f>
        <v/>
      </c>
      <c r="K356" s="62"/>
      <c r="L356" s="62" t="str">
        <f>IF(B356&lt;&gt;"",COUNTIF(M$9:$M10130,F356),"")</f>
        <v/>
      </c>
      <c r="M356" s="62" t="str">
        <f t="shared" si="37"/>
        <v/>
      </c>
      <c r="N356" s="69" t="str">
        <f t="shared" si="38"/>
        <v/>
      </c>
      <c r="O356" s="69" t="str">
        <f>IF($N356="P",COUNTIF($N$9:$N$9781,"P")-'Rosa e Controlli'!$I$33,"0")</f>
        <v>0</v>
      </c>
      <c r="P356" s="69" t="str">
        <f>IF($N356="D",COUNTIF($N$9:$N$9781,"D")-'Rosa e Controlli'!$I$34,"0")</f>
        <v>0</v>
      </c>
      <c r="Q356" s="69" t="str">
        <f>IF($N356="C",COUNTIF($N$9:$N$9781,"C")-'Rosa e Controlli'!$I$35,"0")</f>
        <v>0</v>
      </c>
      <c r="R356" s="69" t="str">
        <f>IF($N356="A",COUNTIF($N$9:$N$9781,"A")-'Rosa e Controlli'!$I$36,"0")</f>
        <v>0</v>
      </c>
      <c r="S356" s="69">
        <f t="shared" si="39"/>
        <v>0</v>
      </c>
      <c r="T356" s="69" t="str">
        <f t="shared" si="40"/>
        <v/>
      </c>
      <c r="U356" s="69"/>
      <c r="V356" s="69"/>
      <c r="W356" s="69"/>
    </row>
    <row r="357" spans="1:23" x14ac:dyDescent="0.25">
      <c r="A357" s="61" t="str">
        <f t="shared" si="35"/>
        <v/>
      </c>
      <c r="B357" s="77"/>
      <c r="C357" s="81" t="s">
        <v>63</v>
      </c>
      <c r="D357" s="81">
        <v>451</v>
      </c>
      <c r="E357" s="81" t="s">
        <v>106</v>
      </c>
      <c r="F357" s="81" t="s">
        <v>69</v>
      </c>
      <c r="G357" s="81">
        <v>4</v>
      </c>
      <c r="H357" s="61" t="str">
        <f t="shared" si="36"/>
        <v/>
      </c>
      <c r="I357" s="62" t="str">
        <f t="shared" si="41"/>
        <v/>
      </c>
      <c r="J357" s="62" t="str">
        <f>IF(B357&lt;&gt;"",COUNTIF(B$9:$B10131,B357),"")</f>
        <v/>
      </c>
      <c r="K357" s="62"/>
      <c r="L357" s="62" t="str">
        <f>IF(B357&lt;&gt;"",COUNTIF(M$9:$M10131,F357),"")</f>
        <v/>
      </c>
      <c r="M357" s="62" t="str">
        <f t="shared" si="37"/>
        <v/>
      </c>
      <c r="N357" s="69" t="str">
        <f t="shared" si="38"/>
        <v/>
      </c>
      <c r="O357" s="69" t="str">
        <f>IF($N357="P",COUNTIF($N$9:$N$9781,"P")-'Rosa e Controlli'!$I$33,"0")</f>
        <v>0</v>
      </c>
      <c r="P357" s="69" t="str">
        <f>IF($N357="D",COUNTIF($N$9:$N$9781,"D")-'Rosa e Controlli'!$I$34,"0")</f>
        <v>0</v>
      </c>
      <c r="Q357" s="69" t="str">
        <f>IF($N357="C",COUNTIF($N$9:$N$9781,"C")-'Rosa e Controlli'!$I$35,"0")</f>
        <v>0</v>
      </c>
      <c r="R357" s="69" t="str">
        <f>IF($N357="A",COUNTIF($N$9:$N$9781,"A")-'Rosa e Controlli'!$I$36,"0")</f>
        <v>0</v>
      </c>
      <c r="S357" s="69">
        <f t="shared" si="39"/>
        <v>0</v>
      </c>
      <c r="T357" s="69" t="str">
        <f t="shared" si="40"/>
        <v/>
      </c>
      <c r="U357" s="69"/>
      <c r="V357" s="69"/>
      <c r="W357" s="69"/>
    </row>
    <row r="358" spans="1:23" x14ac:dyDescent="0.25">
      <c r="A358" s="61" t="str">
        <f t="shared" si="35"/>
        <v/>
      </c>
      <c r="B358" s="77"/>
      <c r="C358" s="81" t="s">
        <v>63</v>
      </c>
      <c r="D358" s="81">
        <v>452</v>
      </c>
      <c r="E358" s="81" t="s">
        <v>516</v>
      </c>
      <c r="F358" s="81" t="s">
        <v>218</v>
      </c>
      <c r="G358" s="81">
        <v>1</v>
      </c>
      <c r="H358" s="61" t="str">
        <f t="shared" si="36"/>
        <v/>
      </c>
      <c r="I358" s="62" t="str">
        <f t="shared" si="41"/>
        <v/>
      </c>
      <c r="J358" s="62" t="str">
        <f>IF(B358&lt;&gt;"",COUNTIF(B$9:$B10132,B358),"")</f>
        <v/>
      </c>
      <c r="K358" s="62"/>
      <c r="L358" s="62" t="str">
        <f>IF(B358&lt;&gt;"",COUNTIF(M$9:$M10132,F358),"")</f>
        <v/>
      </c>
      <c r="M358" s="62" t="str">
        <f t="shared" si="37"/>
        <v/>
      </c>
      <c r="N358" s="69" t="str">
        <f t="shared" si="38"/>
        <v/>
      </c>
      <c r="O358" s="69" t="str">
        <f>IF($N358="P",COUNTIF($N$9:$N$9781,"P")-'Rosa e Controlli'!$I$33,"0")</f>
        <v>0</v>
      </c>
      <c r="P358" s="69" t="str">
        <f>IF($N358="D",COUNTIF($N$9:$N$9781,"D")-'Rosa e Controlli'!$I$34,"0")</f>
        <v>0</v>
      </c>
      <c r="Q358" s="69" t="str">
        <f>IF($N358="C",COUNTIF($N$9:$N$9781,"C")-'Rosa e Controlli'!$I$35,"0")</f>
        <v>0</v>
      </c>
      <c r="R358" s="69" t="str">
        <f>IF($N358="A",COUNTIF($N$9:$N$9781,"A")-'Rosa e Controlli'!$I$36,"0")</f>
        <v>0</v>
      </c>
      <c r="S358" s="69">
        <f t="shared" si="39"/>
        <v>0</v>
      </c>
      <c r="T358" s="69" t="str">
        <f t="shared" si="40"/>
        <v/>
      </c>
      <c r="U358" s="69"/>
      <c r="V358" s="69"/>
      <c r="W358" s="69"/>
    </row>
    <row r="359" spans="1:23" x14ac:dyDescent="0.25">
      <c r="A359" s="61" t="str">
        <f t="shared" si="35"/>
        <v/>
      </c>
      <c r="B359" s="77"/>
      <c r="C359" s="81" t="s">
        <v>63</v>
      </c>
      <c r="D359" s="81">
        <v>453</v>
      </c>
      <c r="E359" s="81" t="s">
        <v>517</v>
      </c>
      <c r="F359" s="81" t="s">
        <v>240</v>
      </c>
      <c r="G359" s="81">
        <v>1</v>
      </c>
      <c r="H359" s="61" t="str">
        <f t="shared" si="36"/>
        <v/>
      </c>
      <c r="I359" s="62" t="str">
        <f t="shared" si="41"/>
        <v/>
      </c>
      <c r="J359" s="62" t="str">
        <f>IF(B359&lt;&gt;"",COUNTIF(B$9:$B10133,B359),"")</f>
        <v/>
      </c>
      <c r="K359" s="62"/>
      <c r="L359" s="62" t="str">
        <f>IF(B359&lt;&gt;"",COUNTIF(M$9:$M10133,F359),"")</f>
        <v/>
      </c>
      <c r="M359" s="62" t="str">
        <f t="shared" si="37"/>
        <v/>
      </c>
      <c r="N359" s="69" t="str">
        <f t="shared" si="38"/>
        <v/>
      </c>
      <c r="O359" s="69" t="str">
        <f>IF($N359="P",COUNTIF($N$9:$N$9781,"P")-'Rosa e Controlli'!$I$33,"0")</f>
        <v>0</v>
      </c>
      <c r="P359" s="69" t="str">
        <f>IF($N359="D",COUNTIF($N$9:$N$9781,"D")-'Rosa e Controlli'!$I$34,"0")</f>
        <v>0</v>
      </c>
      <c r="Q359" s="69" t="str">
        <f>IF($N359="C",COUNTIF($N$9:$N$9781,"C")-'Rosa e Controlli'!$I$35,"0")</f>
        <v>0</v>
      </c>
      <c r="R359" s="69" t="str">
        <f>IF($N359="A",COUNTIF($N$9:$N$9781,"A")-'Rosa e Controlli'!$I$36,"0")</f>
        <v>0</v>
      </c>
      <c r="S359" s="69">
        <f t="shared" si="39"/>
        <v>0</v>
      </c>
      <c r="T359" s="69" t="str">
        <f t="shared" si="40"/>
        <v/>
      </c>
      <c r="U359" s="69"/>
      <c r="V359" s="69"/>
      <c r="W359" s="69"/>
    </row>
    <row r="360" spans="1:23" x14ac:dyDescent="0.25">
      <c r="A360" s="61" t="str">
        <f t="shared" si="35"/>
        <v/>
      </c>
      <c r="B360" s="77"/>
      <c r="C360" s="81" t="s">
        <v>63</v>
      </c>
      <c r="D360" s="81">
        <v>454</v>
      </c>
      <c r="E360" s="81" t="s">
        <v>518</v>
      </c>
      <c r="F360" s="81" t="s">
        <v>240</v>
      </c>
      <c r="G360" s="81">
        <v>1</v>
      </c>
      <c r="H360" s="61" t="str">
        <f t="shared" si="36"/>
        <v/>
      </c>
      <c r="I360" s="62" t="str">
        <f t="shared" si="41"/>
        <v/>
      </c>
      <c r="J360" s="62" t="str">
        <f>IF(B360&lt;&gt;"",COUNTIF(B$9:$B10134,B360),"")</f>
        <v/>
      </c>
      <c r="K360" s="62"/>
      <c r="L360" s="62" t="str">
        <f>IF(B360&lt;&gt;"",COUNTIF(M$9:$M10134,F360),"")</f>
        <v/>
      </c>
      <c r="M360" s="62" t="str">
        <f t="shared" si="37"/>
        <v/>
      </c>
      <c r="N360" s="69" t="str">
        <f t="shared" si="38"/>
        <v/>
      </c>
      <c r="O360" s="69" t="str">
        <f>IF($N360="P",COUNTIF($N$9:$N$9781,"P")-'Rosa e Controlli'!$I$33,"0")</f>
        <v>0</v>
      </c>
      <c r="P360" s="69" t="str">
        <f>IF($N360="D",COUNTIF($N$9:$N$9781,"D")-'Rosa e Controlli'!$I$34,"0")</f>
        <v>0</v>
      </c>
      <c r="Q360" s="69" t="str">
        <f>IF($N360="C",COUNTIF($N$9:$N$9781,"C")-'Rosa e Controlli'!$I$35,"0")</f>
        <v>0</v>
      </c>
      <c r="R360" s="69" t="str">
        <f>IF($N360="A",COUNTIF($N$9:$N$9781,"A")-'Rosa e Controlli'!$I$36,"0")</f>
        <v>0</v>
      </c>
      <c r="S360" s="69">
        <f t="shared" si="39"/>
        <v>0</v>
      </c>
      <c r="T360" s="69" t="str">
        <f t="shared" si="40"/>
        <v/>
      </c>
      <c r="U360" s="69"/>
      <c r="V360" s="69"/>
      <c r="W360" s="69"/>
    </row>
    <row r="361" spans="1:23" x14ac:dyDescent="0.25">
      <c r="A361" s="61" t="str">
        <f t="shared" si="35"/>
        <v/>
      </c>
      <c r="B361" s="77"/>
      <c r="C361" s="81" t="s">
        <v>63</v>
      </c>
      <c r="D361" s="81">
        <v>455</v>
      </c>
      <c r="E361" s="81" t="s">
        <v>519</v>
      </c>
      <c r="F361" s="81" t="s">
        <v>222</v>
      </c>
      <c r="G361" s="81">
        <v>1</v>
      </c>
      <c r="H361" s="61" t="str">
        <f t="shared" si="36"/>
        <v/>
      </c>
      <c r="I361" s="62" t="str">
        <f t="shared" si="41"/>
        <v/>
      </c>
      <c r="J361" s="62" t="str">
        <f>IF(B361&lt;&gt;"",COUNTIF(B$9:$B10135,B361),"")</f>
        <v/>
      </c>
      <c r="K361" s="62"/>
      <c r="L361" s="62" t="str">
        <f>IF(B361&lt;&gt;"",COUNTIF(M$9:$M10135,F361),"")</f>
        <v/>
      </c>
      <c r="M361" s="62" t="str">
        <f t="shared" si="37"/>
        <v/>
      </c>
      <c r="N361" s="69" t="str">
        <f t="shared" si="38"/>
        <v/>
      </c>
      <c r="O361" s="69" t="str">
        <f>IF($N361="P",COUNTIF($N$9:$N$9781,"P")-'Rosa e Controlli'!$I$33,"0")</f>
        <v>0</v>
      </c>
      <c r="P361" s="69" t="str">
        <f>IF($N361="D",COUNTIF($N$9:$N$9781,"D")-'Rosa e Controlli'!$I$34,"0")</f>
        <v>0</v>
      </c>
      <c r="Q361" s="69" t="str">
        <f>IF($N361="C",COUNTIF($N$9:$N$9781,"C")-'Rosa e Controlli'!$I$35,"0")</f>
        <v>0</v>
      </c>
      <c r="R361" s="69" t="str">
        <f>IF($N361="A",COUNTIF($N$9:$N$9781,"A")-'Rosa e Controlli'!$I$36,"0")</f>
        <v>0</v>
      </c>
      <c r="S361" s="69">
        <f t="shared" si="39"/>
        <v>0</v>
      </c>
      <c r="T361" s="69" t="str">
        <f t="shared" si="40"/>
        <v/>
      </c>
      <c r="U361" s="69"/>
      <c r="V361" s="69"/>
      <c r="W361" s="69"/>
    </row>
    <row r="362" spans="1:23" x14ac:dyDescent="0.25">
      <c r="A362" s="61" t="str">
        <f t="shared" si="35"/>
        <v/>
      </c>
      <c r="B362" s="77"/>
      <c r="C362" s="81" t="s">
        <v>63</v>
      </c>
      <c r="D362" s="81">
        <v>456</v>
      </c>
      <c r="E362" s="81" t="s">
        <v>520</v>
      </c>
      <c r="F362" s="81" t="s">
        <v>222</v>
      </c>
      <c r="G362" s="81">
        <v>3</v>
      </c>
      <c r="H362" s="61" t="str">
        <f t="shared" si="36"/>
        <v/>
      </c>
      <c r="I362" s="62" t="str">
        <f t="shared" si="41"/>
        <v/>
      </c>
      <c r="J362" s="62" t="str">
        <f>IF(B362&lt;&gt;"",COUNTIF(B$9:$B10136,B362),"")</f>
        <v/>
      </c>
      <c r="K362" s="62"/>
      <c r="L362" s="62" t="str">
        <f>IF(B362&lt;&gt;"",COUNTIF(M$9:$M10136,F362),"")</f>
        <v/>
      </c>
      <c r="M362" s="62" t="str">
        <f t="shared" si="37"/>
        <v/>
      </c>
      <c r="N362" s="69" t="str">
        <f t="shared" si="38"/>
        <v/>
      </c>
      <c r="O362" s="69" t="str">
        <f>IF($N362="P",COUNTIF($N$9:$N$9781,"P")-'Rosa e Controlli'!$I$33,"0")</f>
        <v>0</v>
      </c>
      <c r="P362" s="69" t="str">
        <f>IF($N362="D",COUNTIF($N$9:$N$9781,"D")-'Rosa e Controlli'!$I$34,"0")</f>
        <v>0</v>
      </c>
      <c r="Q362" s="69" t="str">
        <f>IF($N362="C",COUNTIF($N$9:$N$9781,"C")-'Rosa e Controlli'!$I$35,"0")</f>
        <v>0</v>
      </c>
      <c r="R362" s="69" t="str">
        <f>IF($N362="A",COUNTIF($N$9:$N$9781,"A")-'Rosa e Controlli'!$I$36,"0")</f>
        <v>0</v>
      </c>
      <c r="S362" s="69">
        <f t="shared" si="39"/>
        <v>0</v>
      </c>
      <c r="T362" s="69" t="str">
        <f t="shared" si="40"/>
        <v/>
      </c>
      <c r="U362" s="69"/>
      <c r="V362" s="69"/>
      <c r="W362" s="69"/>
    </row>
    <row r="363" spans="1:23" x14ac:dyDescent="0.25">
      <c r="A363" s="61" t="str">
        <f t="shared" si="35"/>
        <v/>
      </c>
      <c r="B363" s="77"/>
      <c r="C363" s="81" t="s">
        <v>63</v>
      </c>
      <c r="D363" s="81">
        <v>457</v>
      </c>
      <c r="E363" s="81" t="s">
        <v>521</v>
      </c>
      <c r="F363" s="81" t="s">
        <v>282</v>
      </c>
      <c r="G363" s="81">
        <v>3</v>
      </c>
      <c r="H363" s="61" t="str">
        <f t="shared" si="36"/>
        <v/>
      </c>
      <c r="I363" s="62" t="str">
        <f t="shared" si="41"/>
        <v/>
      </c>
      <c r="J363" s="62" t="str">
        <f>IF(B363&lt;&gt;"",COUNTIF(B$9:$B10137,B363),"")</f>
        <v/>
      </c>
      <c r="K363" s="62"/>
      <c r="L363" s="62" t="str">
        <f>IF(B363&lt;&gt;"",COUNTIF(M$9:$M10137,F363),"")</f>
        <v/>
      </c>
      <c r="M363" s="62" t="str">
        <f t="shared" si="37"/>
        <v/>
      </c>
      <c r="N363" s="69" t="str">
        <f t="shared" si="38"/>
        <v/>
      </c>
      <c r="O363" s="69" t="str">
        <f>IF($N363="P",COUNTIF($N$9:$N$9781,"P")-'Rosa e Controlli'!$I$33,"0")</f>
        <v>0</v>
      </c>
      <c r="P363" s="69" t="str">
        <f>IF($N363="D",COUNTIF($N$9:$N$9781,"D")-'Rosa e Controlli'!$I$34,"0")</f>
        <v>0</v>
      </c>
      <c r="Q363" s="69" t="str">
        <f>IF($N363="C",COUNTIF($N$9:$N$9781,"C")-'Rosa e Controlli'!$I$35,"0")</f>
        <v>0</v>
      </c>
      <c r="R363" s="69" t="str">
        <f>IF($N363="A",COUNTIF($N$9:$N$9781,"A")-'Rosa e Controlli'!$I$36,"0")</f>
        <v>0</v>
      </c>
      <c r="S363" s="69">
        <f t="shared" si="39"/>
        <v>0</v>
      </c>
      <c r="T363" s="69" t="str">
        <f t="shared" si="40"/>
        <v/>
      </c>
      <c r="U363" s="69"/>
      <c r="V363" s="69"/>
      <c r="W363" s="69"/>
    </row>
    <row r="364" spans="1:23" x14ac:dyDescent="0.25">
      <c r="A364" s="61" t="str">
        <f t="shared" si="35"/>
        <v/>
      </c>
      <c r="B364" s="77"/>
      <c r="C364" s="81" t="s">
        <v>63</v>
      </c>
      <c r="D364" s="81">
        <v>458</v>
      </c>
      <c r="E364" s="81" t="s">
        <v>522</v>
      </c>
      <c r="F364" s="81" t="s">
        <v>282</v>
      </c>
      <c r="G364" s="81">
        <v>4</v>
      </c>
      <c r="H364" s="61" t="str">
        <f t="shared" si="36"/>
        <v/>
      </c>
      <c r="I364" s="62" t="str">
        <f t="shared" si="41"/>
        <v/>
      </c>
      <c r="J364" s="62" t="str">
        <f>IF(B364&lt;&gt;"",COUNTIF(B$9:$B10138,B364),"")</f>
        <v/>
      </c>
      <c r="K364" s="62"/>
      <c r="L364" s="62" t="str">
        <f>IF(B364&lt;&gt;"",COUNTIF(M$9:$M10138,F364),"")</f>
        <v/>
      </c>
      <c r="M364" s="62" t="str">
        <f t="shared" si="37"/>
        <v/>
      </c>
      <c r="N364" s="69" t="str">
        <f t="shared" si="38"/>
        <v/>
      </c>
      <c r="O364" s="69" t="str">
        <f>IF($N364="P",COUNTIF($N$9:$N$9781,"P")-'Rosa e Controlli'!$I$33,"0")</f>
        <v>0</v>
      </c>
      <c r="P364" s="69" t="str">
        <f>IF($N364="D",COUNTIF($N$9:$N$9781,"D")-'Rosa e Controlli'!$I$34,"0")</f>
        <v>0</v>
      </c>
      <c r="Q364" s="69" t="str">
        <f>IF($N364="C",COUNTIF($N$9:$N$9781,"C")-'Rosa e Controlli'!$I$35,"0")</f>
        <v>0</v>
      </c>
      <c r="R364" s="69" t="str">
        <f>IF($N364="A",COUNTIF($N$9:$N$9781,"A")-'Rosa e Controlli'!$I$36,"0")</f>
        <v>0</v>
      </c>
      <c r="S364" s="69">
        <f t="shared" si="39"/>
        <v>0</v>
      </c>
      <c r="T364" s="69" t="str">
        <f t="shared" si="40"/>
        <v/>
      </c>
      <c r="U364" s="69"/>
      <c r="V364" s="69"/>
      <c r="W364" s="69"/>
    </row>
    <row r="365" spans="1:23" x14ac:dyDescent="0.25">
      <c r="A365" s="61" t="str">
        <f t="shared" si="35"/>
        <v/>
      </c>
      <c r="B365" s="77"/>
      <c r="C365" s="81" t="s">
        <v>64</v>
      </c>
      <c r="D365" s="81">
        <v>459</v>
      </c>
      <c r="E365" s="81" t="s">
        <v>523</v>
      </c>
      <c r="F365" s="81" t="s">
        <v>242</v>
      </c>
      <c r="G365" s="81">
        <v>5</v>
      </c>
      <c r="H365" s="61" t="str">
        <f t="shared" si="36"/>
        <v/>
      </c>
      <c r="I365" s="62" t="str">
        <f t="shared" si="41"/>
        <v/>
      </c>
      <c r="J365" s="62" t="str">
        <f>IF(B365&lt;&gt;"",COUNTIF(B$9:$B10139,B365),"")</f>
        <v/>
      </c>
      <c r="K365" s="62"/>
      <c r="L365" s="62" t="str">
        <f>IF(B365&lt;&gt;"",COUNTIF(M$9:$M10139,F365),"")</f>
        <v/>
      </c>
      <c r="M365" s="62" t="str">
        <f t="shared" si="37"/>
        <v/>
      </c>
      <c r="N365" s="69" t="str">
        <f t="shared" si="38"/>
        <v/>
      </c>
      <c r="O365" s="69" t="str">
        <f>IF($N365="P",COUNTIF($N$9:$N$9781,"P")-'Rosa e Controlli'!$I$33,"0")</f>
        <v>0</v>
      </c>
      <c r="P365" s="69" t="str">
        <f>IF($N365="D",COUNTIF($N$9:$N$9781,"D")-'Rosa e Controlli'!$I$34,"0")</f>
        <v>0</v>
      </c>
      <c r="Q365" s="69" t="str">
        <f>IF($N365="C",COUNTIF($N$9:$N$9781,"C")-'Rosa e Controlli'!$I$35,"0")</f>
        <v>0</v>
      </c>
      <c r="R365" s="69" t="str">
        <f>IF($N365="A",COUNTIF($N$9:$N$9781,"A")-'Rosa e Controlli'!$I$36,"0")</f>
        <v>0</v>
      </c>
      <c r="S365" s="69">
        <f t="shared" si="39"/>
        <v>0</v>
      </c>
      <c r="T365" s="69" t="str">
        <f t="shared" si="40"/>
        <v/>
      </c>
      <c r="U365" s="69"/>
      <c r="V365" s="69"/>
      <c r="W365" s="69"/>
    </row>
    <row r="366" spans="1:23" x14ac:dyDescent="0.25">
      <c r="A366" s="61" t="str">
        <f t="shared" si="35"/>
        <v/>
      </c>
      <c r="B366" s="77"/>
      <c r="C366" s="81" t="s">
        <v>64</v>
      </c>
      <c r="D366" s="81">
        <v>500</v>
      </c>
      <c r="E366" s="81" t="s">
        <v>524</v>
      </c>
      <c r="F366" s="81" t="s">
        <v>255</v>
      </c>
      <c r="G366" s="81">
        <v>1</v>
      </c>
      <c r="H366" s="61" t="str">
        <f t="shared" si="36"/>
        <v/>
      </c>
      <c r="I366" s="62" t="str">
        <f t="shared" si="41"/>
        <v/>
      </c>
      <c r="J366" s="62" t="str">
        <f>IF(B366&lt;&gt;"",COUNTIF(B$9:$B10140,B366),"")</f>
        <v/>
      </c>
      <c r="K366" s="62"/>
      <c r="L366" s="62" t="str">
        <f>IF(B366&lt;&gt;"",COUNTIF(M$9:$M10140,F366),"")</f>
        <v/>
      </c>
      <c r="M366" s="62" t="str">
        <f t="shared" si="37"/>
        <v/>
      </c>
      <c r="N366" s="69" t="str">
        <f t="shared" si="38"/>
        <v/>
      </c>
      <c r="O366" s="69" t="str">
        <f>IF($N366="P",COUNTIF($N$9:$N$9781,"P")-'Rosa e Controlli'!$I$33,"0")</f>
        <v>0</v>
      </c>
      <c r="P366" s="69" t="str">
        <f>IF($N366="D",COUNTIF($N$9:$N$9781,"D")-'Rosa e Controlli'!$I$34,"0")</f>
        <v>0</v>
      </c>
      <c r="Q366" s="69" t="str">
        <f>IF($N366="C",COUNTIF($N$9:$N$9781,"C")-'Rosa e Controlli'!$I$35,"0")</f>
        <v>0</v>
      </c>
      <c r="R366" s="69" t="str">
        <f>IF($N366="A",COUNTIF($N$9:$N$9781,"A")-'Rosa e Controlli'!$I$36,"0")</f>
        <v>0</v>
      </c>
      <c r="S366" s="69">
        <f t="shared" si="39"/>
        <v>0</v>
      </c>
      <c r="T366" s="69" t="str">
        <f t="shared" si="40"/>
        <v/>
      </c>
      <c r="U366" s="69"/>
      <c r="V366" s="69"/>
      <c r="W366" s="69"/>
    </row>
    <row r="367" spans="1:23" x14ac:dyDescent="0.25">
      <c r="A367" s="61" t="str">
        <f t="shared" si="35"/>
        <v/>
      </c>
      <c r="B367" s="77"/>
      <c r="C367" s="81" t="s">
        <v>64</v>
      </c>
      <c r="D367" s="81">
        <v>501</v>
      </c>
      <c r="E367" s="81" t="s">
        <v>525</v>
      </c>
      <c r="F367" s="81" t="s">
        <v>282</v>
      </c>
      <c r="G367" s="81">
        <v>8</v>
      </c>
      <c r="H367" s="61" t="str">
        <f t="shared" si="36"/>
        <v/>
      </c>
      <c r="I367" s="62" t="str">
        <f t="shared" si="41"/>
        <v/>
      </c>
      <c r="J367" s="62" t="str">
        <f>IF(B367&lt;&gt;"",COUNTIF(B$9:$B10141,B367),"")</f>
        <v/>
      </c>
      <c r="K367" s="62"/>
      <c r="L367" s="62" t="str">
        <f>IF(B367&lt;&gt;"",COUNTIF(M$9:$M10141,F367),"")</f>
        <v/>
      </c>
      <c r="M367" s="62" t="str">
        <f t="shared" si="37"/>
        <v/>
      </c>
      <c r="N367" s="69" t="str">
        <f t="shared" si="38"/>
        <v/>
      </c>
      <c r="O367" s="69" t="str">
        <f>IF($N367="P",COUNTIF($N$9:$N$9781,"P")-'Rosa e Controlli'!$I$33,"0")</f>
        <v>0</v>
      </c>
      <c r="P367" s="69" t="str">
        <f>IF($N367="D",COUNTIF($N$9:$N$9781,"D")-'Rosa e Controlli'!$I$34,"0")</f>
        <v>0</v>
      </c>
      <c r="Q367" s="69" t="str">
        <f>IF($N367="C",COUNTIF($N$9:$N$9781,"C")-'Rosa e Controlli'!$I$35,"0")</f>
        <v>0</v>
      </c>
      <c r="R367" s="69" t="str">
        <f>IF($N367="A",COUNTIF($N$9:$N$9781,"A")-'Rosa e Controlli'!$I$36,"0")</f>
        <v>0</v>
      </c>
      <c r="S367" s="69">
        <f t="shared" si="39"/>
        <v>0</v>
      </c>
      <c r="T367" s="69" t="str">
        <f t="shared" si="40"/>
        <v/>
      </c>
      <c r="U367" s="69"/>
      <c r="V367" s="69"/>
      <c r="W367" s="69"/>
    </row>
    <row r="368" spans="1:23" x14ac:dyDescent="0.25">
      <c r="A368" s="61" t="str">
        <f t="shared" si="35"/>
        <v/>
      </c>
      <c r="B368" s="77"/>
      <c r="C368" s="81" t="s">
        <v>64</v>
      </c>
      <c r="D368" s="81">
        <v>502</v>
      </c>
      <c r="E368" s="81" t="s">
        <v>526</v>
      </c>
      <c r="F368" s="81" t="s">
        <v>234</v>
      </c>
      <c r="G368" s="81">
        <v>4</v>
      </c>
      <c r="H368" s="61" t="str">
        <f t="shared" si="36"/>
        <v/>
      </c>
      <c r="I368" s="62" t="str">
        <f t="shared" si="41"/>
        <v/>
      </c>
      <c r="J368" s="62" t="str">
        <f>IF(B368&lt;&gt;"",COUNTIF(B$9:$B10142,B368),"")</f>
        <v/>
      </c>
      <c r="K368" s="62"/>
      <c r="L368" s="62" t="str">
        <f>IF(B368&lt;&gt;"",COUNTIF(M$9:$M10142,F368),"")</f>
        <v/>
      </c>
      <c r="M368" s="62" t="str">
        <f t="shared" si="37"/>
        <v/>
      </c>
      <c r="N368" s="69" t="str">
        <f t="shared" si="38"/>
        <v/>
      </c>
      <c r="O368" s="69" t="str">
        <f>IF($N368="P",COUNTIF($N$9:$N$9781,"P")-'Rosa e Controlli'!$I$33,"0")</f>
        <v>0</v>
      </c>
      <c r="P368" s="69" t="str">
        <f>IF($N368="D",COUNTIF($N$9:$N$9781,"D")-'Rosa e Controlli'!$I$34,"0")</f>
        <v>0</v>
      </c>
      <c r="Q368" s="69" t="str">
        <f>IF($N368="C",COUNTIF($N$9:$N$9781,"C")-'Rosa e Controlli'!$I$35,"0")</f>
        <v>0</v>
      </c>
      <c r="R368" s="69" t="str">
        <f>IF($N368="A",COUNTIF($N$9:$N$9781,"A")-'Rosa e Controlli'!$I$36,"0")</f>
        <v>0</v>
      </c>
      <c r="S368" s="69">
        <f t="shared" si="39"/>
        <v>0</v>
      </c>
      <c r="T368" s="69" t="str">
        <f t="shared" si="40"/>
        <v/>
      </c>
      <c r="U368" s="69"/>
      <c r="V368" s="69"/>
      <c r="W368" s="69"/>
    </row>
    <row r="369" spans="1:23" x14ac:dyDescent="0.25">
      <c r="A369" s="61" t="str">
        <f t="shared" si="35"/>
        <v/>
      </c>
      <c r="B369" s="77"/>
      <c r="C369" s="81" t="s">
        <v>64</v>
      </c>
      <c r="D369" s="81">
        <v>503</v>
      </c>
      <c r="E369" s="81" t="s">
        <v>527</v>
      </c>
      <c r="F369" s="81" t="s">
        <v>222</v>
      </c>
      <c r="G369" s="81">
        <v>6</v>
      </c>
      <c r="H369" s="61" t="str">
        <f t="shared" si="36"/>
        <v/>
      </c>
      <c r="I369" s="62" t="str">
        <f t="shared" si="41"/>
        <v/>
      </c>
      <c r="J369" s="62" t="str">
        <f>IF(B369&lt;&gt;"",COUNTIF(B$9:$B10143,B369),"")</f>
        <v/>
      </c>
      <c r="K369" s="62"/>
      <c r="L369" s="62" t="str">
        <f>IF(B369&lt;&gt;"",COUNTIF(M$9:$M10143,F369),"")</f>
        <v/>
      </c>
      <c r="M369" s="62" t="str">
        <f t="shared" si="37"/>
        <v/>
      </c>
      <c r="N369" s="69" t="str">
        <f t="shared" si="38"/>
        <v/>
      </c>
      <c r="O369" s="69" t="str">
        <f>IF($N369="P",COUNTIF($N$9:$N$9781,"P")-'Rosa e Controlli'!$I$33,"0")</f>
        <v>0</v>
      </c>
      <c r="P369" s="69" t="str">
        <f>IF($N369="D",COUNTIF($N$9:$N$9781,"D")-'Rosa e Controlli'!$I$34,"0")</f>
        <v>0</v>
      </c>
      <c r="Q369" s="69" t="str">
        <f>IF($N369="C",COUNTIF($N$9:$N$9781,"C")-'Rosa e Controlli'!$I$35,"0")</f>
        <v>0</v>
      </c>
      <c r="R369" s="69" t="str">
        <f>IF($N369="A",COUNTIF($N$9:$N$9781,"A")-'Rosa e Controlli'!$I$36,"0")</f>
        <v>0</v>
      </c>
      <c r="S369" s="69">
        <f t="shared" si="39"/>
        <v>0</v>
      </c>
      <c r="T369" s="69" t="str">
        <f t="shared" si="40"/>
        <v/>
      </c>
      <c r="U369" s="69"/>
      <c r="V369" s="69"/>
      <c r="W369" s="69"/>
    </row>
    <row r="370" spans="1:23" x14ac:dyDescent="0.25">
      <c r="A370" s="61" t="str">
        <f t="shared" si="35"/>
        <v/>
      </c>
      <c r="B370" s="77"/>
      <c r="C370" s="81" t="s">
        <v>64</v>
      </c>
      <c r="D370" s="81">
        <v>504</v>
      </c>
      <c r="E370" s="81" t="s">
        <v>528</v>
      </c>
      <c r="F370" s="81" t="s">
        <v>222</v>
      </c>
      <c r="G370" s="81">
        <v>1</v>
      </c>
      <c r="H370" s="61" t="str">
        <f t="shared" si="36"/>
        <v/>
      </c>
      <c r="I370" s="62" t="str">
        <f t="shared" si="41"/>
        <v/>
      </c>
      <c r="J370" s="62" t="str">
        <f>IF(B370&lt;&gt;"",COUNTIF(B$9:$B10144,B370),"")</f>
        <v/>
      </c>
      <c r="K370" s="62"/>
      <c r="L370" s="62" t="str">
        <f>IF(B370&lt;&gt;"",COUNTIF(M$9:$M10144,F370),"")</f>
        <v/>
      </c>
      <c r="M370" s="62" t="str">
        <f t="shared" si="37"/>
        <v/>
      </c>
      <c r="N370" s="69" t="str">
        <f t="shared" si="38"/>
        <v/>
      </c>
      <c r="O370" s="69" t="str">
        <f>IF($N370="P",COUNTIF($N$9:$N$9781,"P")-'Rosa e Controlli'!$I$33,"0")</f>
        <v>0</v>
      </c>
      <c r="P370" s="69" t="str">
        <f>IF($N370="D",COUNTIF($N$9:$N$9781,"D")-'Rosa e Controlli'!$I$34,"0")</f>
        <v>0</v>
      </c>
      <c r="Q370" s="69" t="str">
        <f>IF($N370="C",COUNTIF($N$9:$N$9781,"C")-'Rosa e Controlli'!$I$35,"0")</f>
        <v>0</v>
      </c>
      <c r="R370" s="69" t="str">
        <f>IF($N370="A",COUNTIF($N$9:$N$9781,"A")-'Rosa e Controlli'!$I$36,"0")</f>
        <v>0</v>
      </c>
      <c r="S370" s="69">
        <f t="shared" si="39"/>
        <v>0</v>
      </c>
      <c r="T370" s="69" t="str">
        <f t="shared" si="40"/>
        <v/>
      </c>
      <c r="U370" s="69"/>
      <c r="V370" s="69"/>
      <c r="W370" s="69"/>
    </row>
    <row r="371" spans="1:23" x14ac:dyDescent="0.25">
      <c r="A371" s="61" t="str">
        <f t="shared" si="35"/>
        <v/>
      </c>
      <c r="B371" s="77"/>
      <c r="C371" s="81" t="s">
        <v>64</v>
      </c>
      <c r="D371" s="81">
        <v>505</v>
      </c>
      <c r="E371" s="81" t="s">
        <v>529</v>
      </c>
      <c r="F371" s="81" t="s">
        <v>222</v>
      </c>
      <c r="G371" s="81">
        <v>5</v>
      </c>
      <c r="H371" s="61" t="str">
        <f t="shared" si="36"/>
        <v/>
      </c>
      <c r="I371" s="62" t="str">
        <f t="shared" si="41"/>
        <v/>
      </c>
      <c r="J371" s="62" t="str">
        <f>IF(B371&lt;&gt;"",COUNTIF(B$9:$B10145,B371),"")</f>
        <v/>
      </c>
      <c r="K371" s="62"/>
      <c r="L371" s="62" t="str">
        <f>IF(B371&lt;&gt;"",COUNTIF(M$9:$M10145,F371),"")</f>
        <v/>
      </c>
      <c r="M371" s="62" t="str">
        <f t="shared" si="37"/>
        <v/>
      </c>
      <c r="N371" s="69" t="str">
        <f t="shared" si="38"/>
        <v/>
      </c>
      <c r="O371" s="69" t="str">
        <f>IF($N371="P",COUNTIF($N$9:$N$9781,"P")-'Rosa e Controlli'!$I$33,"0")</f>
        <v>0</v>
      </c>
      <c r="P371" s="69" t="str">
        <f>IF($N371="D",COUNTIF($N$9:$N$9781,"D")-'Rosa e Controlli'!$I$34,"0")</f>
        <v>0</v>
      </c>
      <c r="Q371" s="69" t="str">
        <f>IF($N371="C",COUNTIF($N$9:$N$9781,"C")-'Rosa e Controlli'!$I$35,"0")</f>
        <v>0</v>
      </c>
      <c r="R371" s="69" t="str">
        <f>IF($N371="A",COUNTIF($N$9:$N$9781,"A")-'Rosa e Controlli'!$I$36,"0")</f>
        <v>0</v>
      </c>
      <c r="S371" s="69">
        <f t="shared" si="39"/>
        <v>0</v>
      </c>
      <c r="T371" s="69" t="str">
        <f t="shared" si="40"/>
        <v/>
      </c>
      <c r="U371" s="69"/>
      <c r="V371" s="69"/>
      <c r="W371" s="69"/>
    </row>
    <row r="372" spans="1:23" x14ac:dyDescent="0.25">
      <c r="A372" s="61" t="str">
        <f t="shared" si="35"/>
        <v/>
      </c>
      <c r="B372" s="77"/>
      <c r="C372" s="81" t="s">
        <v>64</v>
      </c>
      <c r="D372" s="81">
        <v>506</v>
      </c>
      <c r="E372" s="81" t="s">
        <v>530</v>
      </c>
      <c r="F372" s="81" t="s">
        <v>222</v>
      </c>
      <c r="G372" s="81">
        <v>3</v>
      </c>
      <c r="H372" s="61" t="str">
        <f t="shared" si="36"/>
        <v/>
      </c>
      <c r="I372" s="62" t="str">
        <f t="shared" si="41"/>
        <v/>
      </c>
      <c r="J372" s="62" t="str">
        <f>IF(B372&lt;&gt;"",COUNTIF(B$9:$B10146,B372),"")</f>
        <v/>
      </c>
      <c r="K372" s="62"/>
      <c r="L372" s="62" t="str">
        <f>IF(B372&lt;&gt;"",COUNTIF(M$9:$M10146,F372),"")</f>
        <v/>
      </c>
      <c r="M372" s="62" t="str">
        <f t="shared" si="37"/>
        <v/>
      </c>
      <c r="N372" s="69" t="str">
        <f t="shared" si="38"/>
        <v/>
      </c>
      <c r="O372" s="69" t="str">
        <f>IF($N372="P",COUNTIF($N$9:$N$9781,"P")-'Rosa e Controlli'!$I$33,"0")</f>
        <v>0</v>
      </c>
      <c r="P372" s="69" t="str">
        <f>IF($N372="D",COUNTIF($N$9:$N$9781,"D")-'Rosa e Controlli'!$I$34,"0")</f>
        <v>0</v>
      </c>
      <c r="Q372" s="69" t="str">
        <f>IF($N372="C",COUNTIF($N$9:$N$9781,"C")-'Rosa e Controlli'!$I$35,"0")</f>
        <v>0</v>
      </c>
      <c r="R372" s="69" t="str">
        <f>IF($N372="A",COUNTIF($N$9:$N$9781,"A")-'Rosa e Controlli'!$I$36,"0")</f>
        <v>0</v>
      </c>
      <c r="S372" s="69">
        <f t="shared" si="39"/>
        <v>0</v>
      </c>
      <c r="T372" s="69" t="str">
        <f t="shared" si="40"/>
        <v/>
      </c>
      <c r="U372" s="69"/>
      <c r="V372" s="69"/>
      <c r="W372" s="69"/>
    </row>
    <row r="373" spans="1:23" x14ac:dyDescent="0.25">
      <c r="A373" s="61" t="str">
        <f t="shared" si="35"/>
        <v/>
      </c>
      <c r="B373" s="77"/>
      <c r="C373" s="81" t="s">
        <v>64</v>
      </c>
      <c r="D373" s="81">
        <v>507</v>
      </c>
      <c r="E373" s="81" t="s">
        <v>531</v>
      </c>
      <c r="F373" s="81" t="s">
        <v>222</v>
      </c>
      <c r="G373" s="81">
        <v>6</v>
      </c>
      <c r="H373" s="61" t="str">
        <f t="shared" si="36"/>
        <v/>
      </c>
      <c r="I373" s="62" t="str">
        <f t="shared" si="41"/>
        <v/>
      </c>
      <c r="J373" s="62" t="str">
        <f>IF(B373&lt;&gt;"",COUNTIF(B$9:$B10147,B373),"")</f>
        <v/>
      </c>
      <c r="K373" s="62"/>
      <c r="L373" s="62" t="str">
        <f>IF(B373&lt;&gt;"",COUNTIF(M$9:$M10147,F373),"")</f>
        <v/>
      </c>
      <c r="M373" s="62" t="str">
        <f t="shared" si="37"/>
        <v/>
      </c>
      <c r="N373" s="69" t="str">
        <f t="shared" si="38"/>
        <v/>
      </c>
      <c r="O373" s="69" t="str">
        <f>IF($N373="P",COUNTIF($N$9:$N$9781,"P")-'Rosa e Controlli'!$I$33,"0")</f>
        <v>0</v>
      </c>
      <c r="P373" s="69" t="str">
        <f>IF($N373="D",COUNTIF($N$9:$N$9781,"D")-'Rosa e Controlli'!$I$34,"0")</f>
        <v>0</v>
      </c>
      <c r="Q373" s="69" t="str">
        <f>IF($N373="C",COUNTIF($N$9:$N$9781,"C")-'Rosa e Controlli'!$I$35,"0")</f>
        <v>0</v>
      </c>
      <c r="R373" s="69" t="str">
        <f>IF($N373="A",COUNTIF($N$9:$N$9781,"A")-'Rosa e Controlli'!$I$36,"0")</f>
        <v>0</v>
      </c>
      <c r="S373" s="69">
        <f t="shared" si="39"/>
        <v>0</v>
      </c>
      <c r="T373" s="69" t="str">
        <f t="shared" si="40"/>
        <v/>
      </c>
      <c r="U373" s="69"/>
      <c r="V373" s="69"/>
      <c r="W373" s="69"/>
    </row>
    <row r="374" spans="1:23" x14ac:dyDescent="0.25">
      <c r="A374" s="61" t="str">
        <f t="shared" si="35"/>
        <v/>
      </c>
      <c r="B374" s="77"/>
      <c r="C374" s="81" t="s">
        <v>64</v>
      </c>
      <c r="D374" s="81">
        <v>508</v>
      </c>
      <c r="E374" s="81" t="s">
        <v>532</v>
      </c>
      <c r="F374" s="81" t="s">
        <v>222</v>
      </c>
      <c r="G374" s="81">
        <v>2</v>
      </c>
      <c r="H374" s="61" t="str">
        <f t="shared" si="36"/>
        <v/>
      </c>
      <c r="I374" s="62" t="str">
        <f t="shared" si="41"/>
        <v/>
      </c>
      <c r="J374" s="62" t="str">
        <f>IF(B374&lt;&gt;"",COUNTIF(B$9:$B10148,B374),"")</f>
        <v/>
      </c>
      <c r="K374" s="62"/>
      <c r="L374" s="62" t="str">
        <f>IF(B374&lt;&gt;"",COUNTIF(M$9:$M10148,F374),"")</f>
        <v/>
      </c>
      <c r="M374" s="62" t="str">
        <f t="shared" si="37"/>
        <v/>
      </c>
      <c r="N374" s="69" t="str">
        <f t="shared" si="38"/>
        <v/>
      </c>
      <c r="O374" s="69" t="str">
        <f>IF($N374="P",COUNTIF($N$9:$N$9781,"P")-'Rosa e Controlli'!$I$33,"0")</f>
        <v>0</v>
      </c>
      <c r="P374" s="69" t="str">
        <f>IF($N374="D",COUNTIF($N$9:$N$9781,"D")-'Rosa e Controlli'!$I$34,"0")</f>
        <v>0</v>
      </c>
      <c r="Q374" s="69" t="str">
        <f>IF($N374="C",COUNTIF($N$9:$N$9781,"C")-'Rosa e Controlli'!$I$35,"0")</f>
        <v>0</v>
      </c>
      <c r="R374" s="69" t="str">
        <f>IF($N374="A",COUNTIF($N$9:$N$9781,"A")-'Rosa e Controlli'!$I$36,"0")</f>
        <v>0</v>
      </c>
      <c r="S374" s="69">
        <f t="shared" si="39"/>
        <v>0</v>
      </c>
      <c r="T374" s="69" t="str">
        <f t="shared" si="40"/>
        <v/>
      </c>
      <c r="U374" s="69"/>
      <c r="V374" s="69"/>
      <c r="W374" s="69"/>
    </row>
    <row r="375" spans="1:23" x14ac:dyDescent="0.25">
      <c r="A375" s="61" t="str">
        <f t="shared" si="35"/>
        <v/>
      </c>
      <c r="B375" s="77"/>
      <c r="C375" s="81" t="s">
        <v>64</v>
      </c>
      <c r="D375" s="81">
        <v>509</v>
      </c>
      <c r="E375" s="81" t="s">
        <v>533</v>
      </c>
      <c r="F375" s="81" t="s">
        <v>58</v>
      </c>
      <c r="G375" s="81">
        <v>26</v>
      </c>
      <c r="H375" s="61" t="str">
        <f t="shared" si="36"/>
        <v/>
      </c>
      <c r="I375" s="62" t="str">
        <f t="shared" si="41"/>
        <v/>
      </c>
      <c r="J375" s="62" t="str">
        <f>IF(B375&lt;&gt;"",COUNTIF(B$9:$B10149,B375),"")</f>
        <v/>
      </c>
      <c r="K375" s="62"/>
      <c r="L375" s="62" t="str">
        <f>IF(B375&lt;&gt;"",COUNTIF(M$9:$M10149,F375),"")</f>
        <v/>
      </c>
      <c r="M375" s="62" t="str">
        <f t="shared" si="37"/>
        <v/>
      </c>
      <c r="N375" s="69" t="str">
        <f t="shared" si="38"/>
        <v/>
      </c>
      <c r="O375" s="69" t="str">
        <f>IF($N375="P",COUNTIF($N$9:$N$9781,"P")-'Rosa e Controlli'!$I$33,"0")</f>
        <v>0</v>
      </c>
      <c r="P375" s="69" t="str">
        <f>IF($N375="D",COUNTIF($N$9:$N$9781,"D")-'Rosa e Controlli'!$I$34,"0")</f>
        <v>0</v>
      </c>
      <c r="Q375" s="69" t="str">
        <f>IF($N375="C",COUNTIF($N$9:$N$9781,"C")-'Rosa e Controlli'!$I$35,"0")</f>
        <v>0</v>
      </c>
      <c r="R375" s="69" t="str">
        <f>IF($N375="A",COUNTIF($N$9:$N$9781,"A")-'Rosa e Controlli'!$I$36,"0")</f>
        <v>0</v>
      </c>
      <c r="S375" s="69">
        <f t="shared" si="39"/>
        <v>0</v>
      </c>
      <c r="T375" s="69" t="str">
        <f t="shared" si="40"/>
        <v/>
      </c>
      <c r="U375" s="69"/>
      <c r="V375" s="69"/>
      <c r="W375" s="69"/>
    </row>
    <row r="376" spans="1:23" x14ac:dyDescent="0.25">
      <c r="A376" s="61" t="str">
        <f t="shared" si="35"/>
        <v/>
      </c>
      <c r="B376" s="77"/>
      <c r="C376" s="81" t="s">
        <v>64</v>
      </c>
      <c r="D376" s="81">
        <v>510</v>
      </c>
      <c r="E376" s="81" t="s">
        <v>534</v>
      </c>
      <c r="F376" s="81" t="s">
        <v>218</v>
      </c>
      <c r="G376" s="81">
        <v>2</v>
      </c>
      <c r="H376" s="61" t="str">
        <f t="shared" si="36"/>
        <v/>
      </c>
      <c r="I376" s="62" t="str">
        <f t="shared" si="41"/>
        <v/>
      </c>
      <c r="J376" s="62" t="str">
        <f>IF(B376&lt;&gt;"",COUNTIF(B$9:$B10150,B376),"")</f>
        <v/>
      </c>
      <c r="K376" s="62"/>
      <c r="L376" s="62" t="str">
        <f>IF(B376&lt;&gt;"",COUNTIF(M$9:$M10150,F376),"")</f>
        <v/>
      </c>
      <c r="M376" s="62" t="str">
        <f t="shared" si="37"/>
        <v/>
      </c>
      <c r="N376" s="69" t="str">
        <f t="shared" si="38"/>
        <v/>
      </c>
      <c r="O376" s="69" t="str">
        <f>IF($N376="P",COUNTIF($N$9:$N$9781,"P")-'Rosa e Controlli'!$I$33,"0")</f>
        <v>0</v>
      </c>
      <c r="P376" s="69" t="str">
        <f>IF($N376="D",COUNTIF($N$9:$N$9781,"D")-'Rosa e Controlli'!$I$34,"0")</f>
        <v>0</v>
      </c>
      <c r="Q376" s="69" t="str">
        <f>IF($N376="C",COUNTIF($N$9:$N$9781,"C")-'Rosa e Controlli'!$I$35,"0")</f>
        <v>0</v>
      </c>
      <c r="R376" s="69" t="str">
        <f>IF($N376="A",COUNTIF($N$9:$N$9781,"A")-'Rosa e Controlli'!$I$36,"0")</f>
        <v>0</v>
      </c>
      <c r="S376" s="69">
        <f t="shared" si="39"/>
        <v>0</v>
      </c>
      <c r="T376" s="69" t="str">
        <f t="shared" si="40"/>
        <v/>
      </c>
      <c r="U376" s="69"/>
      <c r="V376" s="69"/>
      <c r="W376" s="69"/>
    </row>
    <row r="377" spans="1:23" x14ac:dyDescent="0.25">
      <c r="A377" s="61" t="str">
        <f t="shared" si="35"/>
        <v/>
      </c>
      <c r="B377" s="77"/>
      <c r="C377" s="81" t="s">
        <v>64</v>
      </c>
      <c r="D377" s="81">
        <v>511</v>
      </c>
      <c r="E377" s="81" t="s">
        <v>535</v>
      </c>
      <c r="F377" s="81" t="s">
        <v>234</v>
      </c>
      <c r="G377" s="81">
        <v>7</v>
      </c>
      <c r="H377" s="61" t="str">
        <f t="shared" si="36"/>
        <v/>
      </c>
      <c r="I377" s="62" t="str">
        <f t="shared" si="41"/>
        <v/>
      </c>
      <c r="J377" s="62" t="str">
        <f>IF(B377&lt;&gt;"",COUNTIF(B$9:$B10151,B377),"")</f>
        <v/>
      </c>
      <c r="K377" s="62"/>
      <c r="L377" s="62" t="str">
        <f>IF(B377&lt;&gt;"",COUNTIF(M$9:$M10151,F377),"")</f>
        <v/>
      </c>
      <c r="M377" s="62" t="str">
        <f t="shared" si="37"/>
        <v/>
      </c>
      <c r="N377" s="69" t="str">
        <f t="shared" si="38"/>
        <v/>
      </c>
      <c r="O377" s="69" t="str">
        <f>IF($N377="P",COUNTIF($N$9:$N$9781,"P")-'Rosa e Controlli'!$I$33,"0")</f>
        <v>0</v>
      </c>
      <c r="P377" s="69" t="str">
        <f>IF($N377="D",COUNTIF($N$9:$N$9781,"D")-'Rosa e Controlli'!$I$34,"0")</f>
        <v>0</v>
      </c>
      <c r="Q377" s="69" t="str">
        <f>IF($N377="C",COUNTIF($N$9:$N$9781,"C")-'Rosa e Controlli'!$I$35,"0")</f>
        <v>0</v>
      </c>
      <c r="R377" s="69" t="str">
        <f>IF($N377="A",COUNTIF($N$9:$N$9781,"A")-'Rosa e Controlli'!$I$36,"0")</f>
        <v>0</v>
      </c>
      <c r="S377" s="69">
        <f t="shared" si="39"/>
        <v>0</v>
      </c>
      <c r="T377" s="69" t="str">
        <f t="shared" si="40"/>
        <v/>
      </c>
      <c r="U377" s="69"/>
      <c r="V377" s="69"/>
      <c r="W377" s="69"/>
    </row>
    <row r="378" spans="1:23" x14ac:dyDescent="0.25">
      <c r="A378" s="61" t="str">
        <f t="shared" si="35"/>
        <v/>
      </c>
      <c r="B378" s="77"/>
      <c r="C378" s="81" t="s">
        <v>64</v>
      </c>
      <c r="D378" s="81">
        <v>512</v>
      </c>
      <c r="E378" s="81" t="s">
        <v>536</v>
      </c>
      <c r="F378" s="81" t="s">
        <v>234</v>
      </c>
      <c r="G378" s="81">
        <v>3</v>
      </c>
      <c r="H378" s="61" t="str">
        <f t="shared" si="36"/>
        <v/>
      </c>
      <c r="I378" s="62" t="str">
        <f t="shared" si="41"/>
        <v/>
      </c>
      <c r="J378" s="62" t="str">
        <f>IF(B378&lt;&gt;"",COUNTIF(B$9:$B10152,B378),"")</f>
        <v/>
      </c>
      <c r="K378" s="62"/>
      <c r="L378" s="62" t="str">
        <f>IF(B378&lt;&gt;"",COUNTIF(M$9:$M10152,F378),"")</f>
        <v/>
      </c>
      <c r="M378" s="62" t="str">
        <f t="shared" si="37"/>
        <v/>
      </c>
      <c r="N378" s="69" t="str">
        <f t="shared" si="38"/>
        <v/>
      </c>
      <c r="O378" s="69" t="str">
        <f>IF($N378="P",COUNTIF($N$9:$N$9781,"P")-'Rosa e Controlli'!$I$33,"0")</f>
        <v>0</v>
      </c>
      <c r="P378" s="69" t="str">
        <f>IF($N378="D",COUNTIF($N$9:$N$9781,"D")-'Rosa e Controlli'!$I$34,"0")</f>
        <v>0</v>
      </c>
      <c r="Q378" s="69" t="str">
        <f>IF($N378="C",COUNTIF($N$9:$N$9781,"C")-'Rosa e Controlli'!$I$35,"0")</f>
        <v>0</v>
      </c>
      <c r="R378" s="69" t="str">
        <f>IF($N378="A",COUNTIF($N$9:$N$9781,"A")-'Rosa e Controlli'!$I$36,"0")</f>
        <v>0</v>
      </c>
      <c r="S378" s="69">
        <f t="shared" si="39"/>
        <v>0</v>
      </c>
      <c r="T378" s="69" t="str">
        <f t="shared" si="40"/>
        <v/>
      </c>
      <c r="U378" s="69"/>
      <c r="V378" s="69"/>
      <c r="W378" s="69"/>
    </row>
    <row r="379" spans="1:23" x14ac:dyDescent="0.25">
      <c r="A379" s="61" t="str">
        <f t="shared" si="35"/>
        <v/>
      </c>
      <c r="B379" s="77"/>
      <c r="C379" s="81" t="s">
        <v>64</v>
      </c>
      <c r="D379" s="81">
        <v>513</v>
      </c>
      <c r="E379" s="81" t="s">
        <v>537</v>
      </c>
      <c r="F379" s="81" t="s">
        <v>238</v>
      </c>
      <c r="G379" s="81">
        <v>2</v>
      </c>
      <c r="H379" s="61" t="str">
        <f t="shared" si="36"/>
        <v/>
      </c>
      <c r="I379" s="62" t="str">
        <f t="shared" si="41"/>
        <v/>
      </c>
      <c r="J379" s="62" t="str">
        <f>IF(B379&lt;&gt;"",COUNTIF(B$9:$B10153,B379),"")</f>
        <v/>
      </c>
      <c r="K379" s="62"/>
      <c r="L379" s="62" t="str">
        <f>IF(B379&lt;&gt;"",COUNTIF(M$9:$M10153,F379),"")</f>
        <v/>
      </c>
      <c r="M379" s="62" t="str">
        <f t="shared" si="37"/>
        <v/>
      </c>
      <c r="N379" s="69" t="str">
        <f t="shared" si="38"/>
        <v/>
      </c>
      <c r="O379" s="69" t="str">
        <f>IF($N379="P",COUNTIF($N$9:$N$9781,"P")-'Rosa e Controlli'!$I$33,"0")</f>
        <v>0</v>
      </c>
      <c r="P379" s="69" t="str">
        <f>IF($N379="D",COUNTIF($N$9:$N$9781,"D")-'Rosa e Controlli'!$I$34,"0")</f>
        <v>0</v>
      </c>
      <c r="Q379" s="69" t="str">
        <f>IF($N379="C",COUNTIF($N$9:$N$9781,"C")-'Rosa e Controlli'!$I$35,"0")</f>
        <v>0</v>
      </c>
      <c r="R379" s="69" t="str">
        <f>IF($N379="A",COUNTIF($N$9:$N$9781,"A")-'Rosa e Controlli'!$I$36,"0")</f>
        <v>0</v>
      </c>
      <c r="S379" s="69">
        <f t="shared" si="39"/>
        <v>0</v>
      </c>
      <c r="T379" s="69" t="str">
        <f t="shared" si="40"/>
        <v/>
      </c>
      <c r="U379" s="69"/>
      <c r="V379" s="69"/>
      <c r="W379" s="69"/>
    </row>
    <row r="380" spans="1:23" x14ac:dyDescent="0.25">
      <c r="A380" s="61" t="str">
        <f t="shared" si="35"/>
        <v/>
      </c>
      <c r="B380" s="77"/>
      <c r="C380" s="81" t="s">
        <v>64</v>
      </c>
      <c r="D380" s="81">
        <v>514</v>
      </c>
      <c r="E380" s="81" t="s">
        <v>538</v>
      </c>
      <c r="F380" s="81" t="s">
        <v>55</v>
      </c>
      <c r="G380" s="81">
        <v>22</v>
      </c>
      <c r="H380" s="61" t="str">
        <f t="shared" si="36"/>
        <v/>
      </c>
      <c r="I380" s="62" t="str">
        <f t="shared" si="41"/>
        <v/>
      </c>
      <c r="J380" s="62" t="str">
        <f>IF(B380&lt;&gt;"",COUNTIF(B$9:$B10154,B380),"")</f>
        <v/>
      </c>
      <c r="K380" s="62"/>
      <c r="L380" s="62" t="str">
        <f>IF(B380&lt;&gt;"",COUNTIF(M$9:$M10154,F380),"")</f>
        <v/>
      </c>
      <c r="M380" s="62" t="str">
        <f t="shared" si="37"/>
        <v/>
      </c>
      <c r="N380" s="69" t="str">
        <f t="shared" si="38"/>
        <v/>
      </c>
      <c r="O380" s="69" t="str">
        <f>IF($N380="P",COUNTIF($N$9:$N$9781,"P")-'Rosa e Controlli'!$I$33,"0")</f>
        <v>0</v>
      </c>
      <c r="P380" s="69" t="str">
        <f>IF($N380="D",COUNTIF($N$9:$N$9781,"D")-'Rosa e Controlli'!$I$34,"0")</f>
        <v>0</v>
      </c>
      <c r="Q380" s="69" t="str">
        <f>IF($N380="C",COUNTIF($N$9:$N$9781,"C")-'Rosa e Controlli'!$I$35,"0")</f>
        <v>0</v>
      </c>
      <c r="R380" s="69" t="str">
        <f>IF($N380="A",COUNTIF($N$9:$N$9781,"A")-'Rosa e Controlli'!$I$36,"0")</f>
        <v>0</v>
      </c>
      <c r="S380" s="69">
        <f t="shared" si="39"/>
        <v>0</v>
      </c>
      <c r="T380" s="69" t="str">
        <f t="shared" si="40"/>
        <v/>
      </c>
      <c r="U380" s="69"/>
      <c r="V380" s="69"/>
      <c r="W380" s="69"/>
    </row>
    <row r="381" spans="1:23" x14ac:dyDescent="0.25">
      <c r="A381" s="61" t="str">
        <f t="shared" si="35"/>
        <v/>
      </c>
      <c r="B381" s="77"/>
      <c r="C381" s="81" t="s">
        <v>64</v>
      </c>
      <c r="D381" s="81">
        <v>515</v>
      </c>
      <c r="E381" s="81" t="s">
        <v>539</v>
      </c>
      <c r="F381" s="81" t="s">
        <v>222</v>
      </c>
      <c r="G381" s="81">
        <v>3</v>
      </c>
      <c r="H381" s="61" t="str">
        <f t="shared" si="36"/>
        <v/>
      </c>
      <c r="I381" s="62" t="str">
        <f t="shared" si="41"/>
        <v/>
      </c>
      <c r="J381" s="62" t="str">
        <f>IF(B381&lt;&gt;"",COUNTIF(B$9:$B10155,B381),"")</f>
        <v/>
      </c>
      <c r="K381" s="62"/>
      <c r="L381" s="62" t="str">
        <f>IF(B381&lt;&gt;"",COUNTIF(M$9:$M10155,F381),"")</f>
        <v/>
      </c>
      <c r="M381" s="62" t="str">
        <f t="shared" si="37"/>
        <v/>
      </c>
      <c r="N381" s="69" t="str">
        <f t="shared" si="38"/>
        <v/>
      </c>
      <c r="O381" s="69" t="str">
        <f>IF($N381="P",COUNTIF($N$9:$N$9781,"P")-'Rosa e Controlli'!$I$33,"0")</f>
        <v>0</v>
      </c>
      <c r="P381" s="69" t="str">
        <f>IF($N381="D",COUNTIF($N$9:$N$9781,"D")-'Rosa e Controlli'!$I$34,"0")</f>
        <v>0</v>
      </c>
      <c r="Q381" s="69" t="str">
        <f>IF($N381="C",COUNTIF($N$9:$N$9781,"C")-'Rosa e Controlli'!$I$35,"0")</f>
        <v>0</v>
      </c>
      <c r="R381" s="69" t="str">
        <f>IF($N381="A",COUNTIF($N$9:$N$9781,"A")-'Rosa e Controlli'!$I$36,"0")</f>
        <v>0</v>
      </c>
      <c r="S381" s="69">
        <f t="shared" si="39"/>
        <v>0</v>
      </c>
      <c r="T381" s="69" t="str">
        <f t="shared" si="40"/>
        <v/>
      </c>
      <c r="U381" s="69"/>
      <c r="V381" s="69"/>
      <c r="W381" s="69"/>
    </row>
    <row r="382" spans="1:23" x14ac:dyDescent="0.25">
      <c r="A382" s="61" t="str">
        <f t="shared" si="35"/>
        <v/>
      </c>
      <c r="B382" s="77"/>
      <c r="C382" s="81" t="s">
        <v>64</v>
      </c>
      <c r="D382" s="81">
        <v>516</v>
      </c>
      <c r="E382" s="81" t="s">
        <v>540</v>
      </c>
      <c r="F382" s="81" t="s">
        <v>225</v>
      </c>
      <c r="G382" s="81">
        <v>10</v>
      </c>
      <c r="H382" s="61" t="str">
        <f t="shared" si="36"/>
        <v/>
      </c>
      <c r="I382" s="62" t="str">
        <f t="shared" si="41"/>
        <v/>
      </c>
      <c r="J382" s="62" t="str">
        <f>IF(B382&lt;&gt;"",COUNTIF(B$9:$B10156,B382),"")</f>
        <v/>
      </c>
      <c r="K382" s="62"/>
      <c r="L382" s="62" t="str">
        <f>IF(B382&lt;&gt;"",COUNTIF(M$9:$M10156,F382),"")</f>
        <v/>
      </c>
      <c r="M382" s="62" t="str">
        <f t="shared" si="37"/>
        <v/>
      </c>
      <c r="N382" s="69" t="str">
        <f t="shared" si="38"/>
        <v/>
      </c>
      <c r="O382" s="69" t="str">
        <f>IF($N382="P",COUNTIF($N$9:$N$9781,"P")-'Rosa e Controlli'!$I$33,"0")</f>
        <v>0</v>
      </c>
      <c r="P382" s="69" t="str">
        <f>IF($N382="D",COUNTIF($N$9:$N$9781,"D")-'Rosa e Controlli'!$I$34,"0")</f>
        <v>0</v>
      </c>
      <c r="Q382" s="69" t="str">
        <f>IF($N382="C",COUNTIF($N$9:$N$9781,"C")-'Rosa e Controlli'!$I$35,"0")</f>
        <v>0</v>
      </c>
      <c r="R382" s="69" t="str">
        <f>IF($N382="A",COUNTIF($N$9:$N$9781,"A")-'Rosa e Controlli'!$I$36,"0")</f>
        <v>0</v>
      </c>
      <c r="S382" s="69">
        <f t="shared" si="39"/>
        <v>0</v>
      </c>
      <c r="T382" s="69" t="str">
        <f t="shared" si="40"/>
        <v/>
      </c>
      <c r="U382" s="69"/>
      <c r="V382" s="69"/>
      <c r="W382" s="69"/>
    </row>
    <row r="383" spans="1:23" x14ac:dyDescent="0.25">
      <c r="A383" s="61" t="str">
        <f t="shared" si="35"/>
        <v/>
      </c>
      <c r="B383" s="77"/>
      <c r="C383" s="81" t="s">
        <v>64</v>
      </c>
      <c r="D383" s="81">
        <v>517</v>
      </c>
      <c r="E383" s="81" t="s">
        <v>541</v>
      </c>
      <c r="F383" s="81" t="s">
        <v>240</v>
      </c>
      <c r="G383" s="81">
        <v>1</v>
      </c>
      <c r="H383" s="61" t="str">
        <f t="shared" si="36"/>
        <v/>
      </c>
      <c r="I383" s="62" t="str">
        <f t="shared" si="41"/>
        <v/>
      </c>
      <c r="J383" s="62" t="str">
        <f>IF(B383&lt;&gt;"",COUNTIF(B$9:$B10157,B383),"")</f>
        <v/>
      </c>
      <c r="K383" s="62"/>
      <c r="L383" s="62" t="str">
        <f>IF(B383&lt;&gt;"",COUNTIF(M$9:$M10157,F383),"")</f>
        <v/>
      </c>
      <c r="M383" s="62" t="str">
        <f t="shared" si="37"/>
        <v/>
      </c>
      <c r="N383" s="69" t="str">
        <f t="shared" si="38"/>
        <v/>
      </c>
      <c r="O383" s="69" t="str">
        <f>IF($N383="P",COUNTIF($N$9:$N$9781,"P")-'Rosa e Controlli'!$I$33,"0")</f>
        <v>0</v>
      </c>
      <c r="P383" s="69" t="str">
        <f>IF($N383="D",COUNTIF($N$9:$N$9781,"D")-'Rosa e Controlli'!$I$34,"0")</f>
        <v>0</v>
      </c>
      <c r="Q383" s="69" t="str">
        <f>IF($N383="C",COUNTIF($N$9:$N$9781,"C")-'Rosa e Controlli'!$I$35,"0")</f>
        <v>0</v>
      </c>
      <c r="R383" s="69" t="str">
        <f>IF($N383="A",COUNTIF($N$9:$N$9781,"A")-'Rosa e Controlli'!$I$36,"0")</f>
        <v>0</v>
      </c>
      <c r="S383" s="69">
        <f t="shared" si="39"/>
        <v>0</v>
      </c>
      <c r="T383" s="69" t="str">
        <f t="shared" si="40"/>
        <v/>
      </c>
      <c r="U383" s="69"/>
      <c r="V383" s="69"/>
      <c r="W383" s="69"/>
    </row>
    <row r="384" spans="1:23" x14ac:dyDescent="0.25">
      <c r="A384" s="61" t="str">
        <f t="shared" si="35"/>
        <v/>
      </c>
      <c r="B384" s="77"/>
      <c r="C384" s="81" t="s">
        <v>64</v>
      </c>
      <c r="D384" s="81">
        <v>518</v>
      </c>
      <c r="E384" s="81" t="s">
        <v>542</v>
      </c>
      <c r="F384" s="81" t="s">
        <v>274</v>
      </c>
      <c r="G384" s="81">
        <v>1</v>
      </c>
      <c r="H384" s="61" t="str">
        <f t="shared" si="36"/>
        <v/>
      </c>
      <c r="I384" s="62" t="str">
        <f t="shared" si="41"/>
        <v/>
      </c>
      <c r="J384" s="62" t="str">
        <f>IF(B384&lt;&gt;"",COUNTIF(B$9:$B10158,B384),"")</f>
        <v/>
      </c>
      <c r="K384" s="62"/>
      <c r="L384" s="62" t="str">
        <f>IF(B384&lt;&gt;"",COUNTIF(M$9:$M10158,F384),"")</f>
        <v/>
      </c>
      <c r="M384" s="62" t="str">
        <f t="shared" si="37"/>
        <v/>
      </c>
      <c r="N384" s="69" t="str">
        <f t="shared" si="38"/>
        <v/>
      </c>
      <c r="O384" s="69" t="str">
        <f>IF($N384="P",COUNTIF($N$9:$N$9781,"P")-'Rosa e Controlli'!$I$33,"0")</f>
        <v>0</v>
      </c>
      <c r="P384" s="69" t="str">
        <f>IF($N384="D",COUNTIF($N$9:$N$9781,"D")-'Rosa e Controlli'!$I$34,"0")</f>
        <v>0</v>
      </c>
      <c r="Q384" s="69" t="str">
        <f>IF($N384="C",COUNTIF($N$9:$N$9781,"C")-'Rosa e Controlli'!$I$35,"0")</f>
        <v>0</v>
      </c>
      <c r="R384" s="69" t="str">
        <f>IF($N384="A",COUNTIF($N$9:$N$9781,"A")-'Rosa e Controlli'!$I$36,"0")</f>
        <v>0</v>
      </c>
      <c r="S384" s="69">
        <f t="shared" si="39"/>
        <v>0</v>
      </c>
      <c r="T384" s="69" t="str">
        <f t="shared" si="40"/>
        <v/>
      </c>
      <c r="U384" s="69"/>
      <c r="V384" s="69"/>
      <c r="W384" s="69"/>
    </row>
    <row r="385" spans="1:23" x14ac:dyDescent="0.25">
      <c r="A385" s="61" t="str">
        <f t="shared" si="35"/>
        <v/>
      </c>
      <c r="B385" s="77"/>
      <c r="C385" s="81" t="s">
        <v>64</v>
      </c>
      <c r="D385" s="81">
        <v>519</v>
      </c>
      <c r="E385" s="81" t="s">
        <v>142</v>
      </c>
      <c r="F385" s="81" t="s">
        <v>62</v>
      </c>
      <c r="G385" s="81">
        <v>7</v>
      </c>
      <c r="H385" s="61" t="str">
        <f t="shared" si="36"/>
        <v/>
      </c>
      <c r="I385" s="62" t="str">
        <f t="shared" si="41"/>
        <v/>
      </c>
      <c r="J385" s="62" t="str">
        <f>IF(B385&lt;&gt;"",COUNTIF(B$9:$B10159,B385),"")</f>
        <v/>
      </c>
      <c r="K385" s="62"/>
      <c r="L385" s="62" t="str">
        <f>IF(B385&lt;&gt;"",COUNTIF(M$9:$M10159,F385),"")</f>
        <v/>
      </c>
      <c r="M385" s="62" t="str">
        <f t="shared" si="37"/>
        <v/>
      </c>
      <c r="N385" s="69" t="str">
        <f t="shared" si="38"/>
        <v/>
      </c>
      <c r="O385" s="69" t="str">
        <f>IF($N385="P",COUNTIF($N$9:$N$9781,"P")-'Rosa e Controlli'!$I$33,"0")</f>
        <v>0</v>
      </c>
      <c r="P385" s="69" t="str">
        <f>IF($N385="D",COUNTIF($N$9:$N$9781,"D")-'Rosa e Controlli'!$I$34,"0")</f>
        <v>0</v>
      </c>
      <c r="Q385" s="69" t="str">
        <f>IF($N385="C",COUNTIF($N$9:$N$9781,"C")-'Rosa e Controlli'!$I$35,"0")</f>
        <v>0</v>
      </c>
      <c r="R385" s="69" t="str">
        <f>IF($N385="A",COUNTIF($N$9:$N$9781,"A")-'Rosa e Controlli'!$I$36,"0")</f>
        <v>0</v>
      </c>
      <c r="S385" s="69">
        <f t="shared" si="39"/>
        <v>0</v>
      </c>
      <c r="T385" s="69" t="str">
        <f t="shared" si="40"/>
        <v/>
      </c>
      <c r="U385" s="69"/>
      <c r="V385" s="69"/>
      <c r="W385" s="69"/>
    </row>
    <row r="386" spans="1:23" x14ac:dyDescent="0.25">
      <c r="A386" s="61" t="str">
        <f t="shared" si="35"/>
        <v/>
      </c>
      <c r="B386" s="77"/>
      <c r="C386" s="81" t="s">
        <v>64</v>
      </c>
      <c r="D386" s="81">
        <v>520</v>
      </c>
      <c r="E386" s="81" t="s">
        <v>543</v>
      </c>
      <c r="F386" s="81" t="s">
        <v>228</v>
      </c>
      <c r="G386" s="81">
        <v>15</v>
      </c>
      <c r="H386" s="61" t="str">
        <f t="shared" si="36"/>
        <v/>
      </c>
      <c r="I386" s="62" t="str">
        <f t="shared" si="41"/>
        <v/>
      </c>
      <c r="J386" s="62" t="str">
        <f>IF(B386&lt;&gt;"",COUNTIF(B$9:$B10160,B386),"")</f>
        <v/>
      </c>
      <c r="K386" s="62"/>
      <c r="L386" s="62" t="str">
        <f>IF(B386&lt;&gt;"",COUNTIF(M$9:$M10160,F386),"")</f>
        <v/>
      </c>
      <c r="M386" s="62" t="str">
        <f t="shared" si="37"/>
        <v/>
      </c>
      <c r="N386" s="69" t="str">
        <f t="shared" si="38"/>
        <v/>
      </c>
      <c r="O386" s="69" t="str">
        <f>IF($N386="P",COUNTIF($N$9:$N$9781,"P")-'Rosa e Controlli'!$I$33,"0")</f>
        <v>0</v>
      </c>
      <c r="P386" s="69" t="str">
        <f>IF($N386="D",COUNTIF($N$9:$N$9781,"D")-'Rosa e Controlli'!$I$34,"0")</f>
        <v>0</v>
      </c>
      <c r="Q386" s="69" t="str">
        <f>IF($N386="C",COUNTIF($N$9:$N$9781,"C")-'Rosa e Controlli'!$I$35,"0")</f>
        <v>0</v>
      </c>
      <c r="R386" s="69" t="str">
        <f>IF($N386="A",COUNTIF($N$9:$N$9781,"A")-'Rosa e Controlli'!$I$36,"0")</f>
        <v>0</v>
      </c>
      <c r="S386" s="69">
        <f t="shared" si="39"/>
        <v>0</v>
      </c>
      <c r="T386" s="69" t="str">
        <f t="shared" si="40"/>
        <v/>
      </c>
      <c r="U386" s="69"/>
      <c r="V386" s="69"/>
      <c r="W386" s="69"/>
    </row>
    <row r="387" spans="1:23" x14ac:dyDescent="0.25">
      <c r="A387" s="61" t="str">
        <f t="shared" si="35"/>
        <v/>
      </c>
      <c r="B387" s="77"/>
      <c r="C387" s="81" t="s">
        <v>64</v>
      </c>
      <c r="D387" s="81">
        <v>521</v>
      </c>
      <c r="E387" s="81" t="s">
        <v>544</v>
      </c>
      <c r="F387" s="81" t="s">
        <v>240</v>
      </c>
      <c r="G387" s="81">
        <v>2</v>
      </c>
      <c r="H387" s="61" t="str">
        <f t="shared" si="36"/>
        <v/>
      </c>
      <c r="I387" s="62" t="str">
        <f t="shared" si="41"/>
        <v/>
      </c>
      <c r="J387" s="62" t="str">
        <f>IF(B387&lt;&gt;"",COUNTIF(B$9:$B10161,B387),"")</f>
        <v/>
      </c>
      <c r="K387" s="62"/>
      <c r="L387" s="62" t="str">
        <f>IF(B387&lt;&gt;"",COUNTIF(M$9:$M10161,F387),"")</f>
        <v/>
      </c>
      <c r="M387" s="62" t="str">
        <f t="shared" si="37"/>
        <v/>
      </c>
      <c r="N387" s="69" t="str">
        <f t="shared" si="38"/>
        <v/>
      </c>
      <c r="O387" s="69" t="str">
        <f>IF($N387="P",COUNTIF($N$9:$N$9781,"P")-'Rosa e Controlli'!$I$33,"0")</f>
        <v>0</v>
      </c>
      <c r="P387" s="69" t="str">
        <f>IF($N387="D",COUNTIF($N$9:$N$9781,"D")-'Rosa e Controlli'!$I$34,"0")</f>
        <v>0</v>
      </c>
      <c r="Q387" s="69" t="str">
        <f>IF($N387="C",COUNTIF($N$9:$N$9781,"C")-'Rosa e Controlli'!$I$35,"0")</f>
        <v>0</v>
      </c>
      <c r="R387" s="69" t="str">
        <f>IF($N387="A",COUNTIF($N$9:$N$9781,"A")-'Rosa e Controlli'!$I$36,"0")</f>
        <v>0</v>
      </c>
      <c r="S387" s="69">
        <f t="shared" si="39"/>
        <v>0</v>
      </c>
      <c r="T387" s="69" t="str">
        <f t="shared" si="40"/>
        <v/>
      </c>
      <c r="U387" s="69"/>
      <c r="V387" s="69"/>
      <c r="W387" s="69"/>
    </row>
    <row r="388" spans="1:23" x14ac:dyDescent="0.25">
      <c r="A388" s="61" t="str">
        <f t="shared" si="35"/>
        <v/>
      </c>
      <c r="B388" s="77"/>
      <c r="C388" s="81" t="s">
        <v>64</v>
      </c>
      <c r="D388" s="81">
        <v>522</v>
      </c>
      <c r="E388" s="81" t="s">
        <v>545</v>
      </c>
      <c r="F388" s="81" t="s">
        <v>282</v>
      </c>
      <c r="G388" s="81">
        <v>4</v>
      </c>
      <c r="H388" s="61" t="str">
        <f t="shared" si="36"/>
        <v/>
      </c>
      <c r="I388" s="62" t="str">
        <f t="shared" si="41"/>
        <v/>
      </c>
      <c r="J388" s="62" t="str">
        <f>IF(B388&lt;&gt;"",COUNTIF(B$9:$B10162,B388),"")</f>
        <v/>
      </c>
      <c r="K388" s="62"/>
      <c r="L388" s="62" t="str">
        <f>IF(B388&lt;&gt;"",COUNTIF(M$9:$M10162,F388),"")</f>
        <v/>
      </c>
      <c r="M388" s="62" t="str">
        <f t="shared" si="37"/>
        <v/>
      </c>
      <c r="N388" s="69" t="str">
        <f t="shared" si="38"/>
        <v/>
      </c>
      <c r="O388" s="69" t="str">
        <f>IF($N388="P",COUNTIF($N$9:$N$9781,"P")-'Rosa e Controlli'!$I$33,"0")</f>
        <v>0</v>
      </c>
      <c r="P388" s="69" t="str">
        <f>IF($N388="D",COUNTIF($N$9:$N$9781,"D")-'Rosa e Controlli'!$I$34,"0")</f>
        <v>0</v>
      </c>
      <c r="Q388" s="69" t="str">
        <f>IF($N388="C",COUNTIF($N$9:$N$9781,"C")-'Rosa e Controlli'!$I$35,"0")</f>
        <v>0</v>
      </c>
      <c r="R388" s="69" t="str">
        <f>IF($N388="A",COUNTIF($N$9:$N$9781,"A")-'Rosa e Controlli'!$I$36,"0")</f>
        <v>0</v>
      </c>
      <c r="S388" s="69">
        <f t="shared" si="39"/>
        <v>0</v>
      </c>
      <c r="T388" s="69" t="str">
        <f t="shared" si="40"/>
        <v/>
      </c>
      <c r="U388" s="69"/>
      <c r="V388" s="69"/>
      <c r="W388" s="69"/>
    </row>
    <row r="389" spans="1:23" x14ac:dyDescent="0.25">
      <c r="A389" s="61" t="str">
        <f t="shared" si="35"/>
        <v/>
      </c>
      <c r="B389" s="77"/>
      <c r="C389" s="81" t="s">
        <v>64</v>
      </c>
      <c r="D389" s="81">
        <v>523</v>
      </c>
      <c r="E389" s="81" t="s">
        <v>143</v>
      </c>
      <c r="F389" s="81" t="s">
        <v>61</v>
      </c>
      <c r="G389" s="81">
        <v>4</v>
      </c>
      <c r="H389" s="61" t="str">
        <f t="shared" si="36"/>
        <v/>
      </c>
      <c r="I389" s="62" t="str">
        <f t="shared" si="41"/>
        <v/>
      </c>
      <c r="J389" s="62" t="str">
        <f>IF(B389&lt;&gt;"",COUNTIF(B$9:$B10163,B389),"")</f>
        <v/>
      </c>
      <c r="K389" s="62"/>
      <c r="L389" s="62" t="str">
        <f>IF(B389&lt;&gt;"",COUNTIF(M$9:$M10163,F389),"")</f>
        <v/>
      </c>
      <c r="M389" s="62" t="str">
        <f t="shared" si="37"/>
        <v/>
      </c>
      <c r="N389" s="69" t="str">
        <f t="shared" si="38"/>
        <v/>
      </c>
      <c r="O389" s="69" t="str">
        <f>IF($N389="P",COUNTIF($N$9:$N$9781,"P")-'Rosa e Controlli'!$I$33,"0")</f>
        <v>0</v>
      </c>
      <c r="P389" s="69" t="str">
        <f>IF($N389="D",COUNTIF($N$9:$N$9781,"D")-'Rosa e Controlli'!$I$34,"0")</f>
        <v>0</v>
      </c>
      <c r="Q389" s="69" t="str">
        <f>IF($N389="C",COUNTIF($N$9:$N$9781,"C")-'Rosa e Controlli'!$I$35,"0")</f>
        <v>0</v>
      </c>
      <c r="R389" s="69" t="str">
        <f>IF($N389="A",COUNTIF($N$9:$N$9781,"A")-'Rosa e Controlli'!$I$36,"0")</f>
        <v>0</v>
      </c>
      <c r="S389" s="69">
        <f t="shared" si="39"/>
        <v>0</v>
      </c>
      <c r="T389" s="69" t="str">
        <f t="shared" si="40"/>
        <v/>
      </c>
      <c r="U389" s="69"/>
      <c r="V389" s="69"/>
      <c r="W389" s="69"/>
    </row>
    <row r="390" spans="1:23" x14ac:dyDescent="0.25">
      <c r="A390" s="61" t="str">
        <f t="shared" si="35"/>
        <v/>
      </c>
      <c r="B390" s="77"/>
      <c r="C390" s="81" t="s">
        <v>64</v>
      </c>
      <c r="D390" s="81">
        <v>524</v>
      </c>
      <c r="E390" s="81" t="s">
        <v>546</v>
      </c>
      <c r="F390" s="81" t="s">
        <v>234</v>
      </c>
      <c r="G390" s="81">
        <v>11</v>
      </c>
      <c r="H390" s="61" t="str">
        <f t="shared" si="36"/>
        <v/>
      </c>
      <c r="I390" s="62" t="str">
        <f t="shared" si="41"/>
        <v/>
      </c>
      <c r="J390" s="62" t="str">
        <f>IF(B390&lt;&gt;"",COUNTIF(B$9:$B10164,B390),"")</f>
        <v/>
      </c>
      <c r="K390" s="62"/>
      <c r="L390" s="62" t="str">
        <f>IF(B390&lt;&gt;"",COUNTIF(M$9:$M10164,F390),"")</f>
        <v/>
      </c>
      <c r="M390" s="62" t="str">
        <f t="shared" si="37"/>
        <v/>
      </c>
      <c r="N390" s="69" t="str">
        <f t="shared" si="38"/>
        <v/>
      </c>
      <c r="O390" s="69" t="str">
        <f>IF($N390="P",COUNTIF($N$9:$N$9781,"P")-'Rosa e Controlli'!$I$33,"0")</f>
        <v>0</v>
      </c>
      <c r="P390" s="69" t="str">
        <f>IF($N390="D",COUNTIF($N$9:$N$9781,"D")-'Rosa e Controlli'!$I$34,"0")</f>
        <v>0</v>
      </c>
      <c r="Q390" s="69" t="str">
        <f>IF($N390="C",COUNTIF($N$9:$N$9781,"C")-'Rosa e Controlli'!$I$35,"0")</f>
        <v>0</v>
      </c>
      <c r="R390" s="69" t="str">
        <f>IF($N390="A",COUNTIF($N$9:$N$9781,"A")-'Rosa e Controlli'!$I$36,"0")</f>
        <v>0</v>
      </c>
      <c r="S390" s="69">
        <f t="shared" si="39"/>
        <v>0</v>
      </c>
      <c r="T390" s="69" t="str">
        <f t="shared" si="40"/>
        <v/>
      </c>
      <c r="U390" s="69"/>
      <c r="V390" s="69"/>
      <c r="W390" s="69"/>
    </row>
    <row r="391" spans="1:23" x14ac:dyDescent="0.25">
      <c r="A391" s="61" t="str">
        <f t="shared" si="35"/>
        <v/>
      </c>
      <c r="B391" s="77"/>
      <c r="C391" s="81" t="s">
        <v>64</v>
      </c>
      <c r="D391" s="81">
        <v>525</v>
      </c>
      <c r="E391" s="81" t="s">
        <v>547</v>
      </c>
      <c r="F391" s="81" t="s">
        <v>231</v>
      </c>
      <c r="G391" s="81">
        <v>6</v>
      </c>
      <c r="H391" s="61" t="str">
        <f t="shared" si="36"/>
        <v/>
      </c>
      <c r="I391" s="62" t="str">
        <f t="shared" si="41"/>
        <v/>
      </c>
      <c r="J391" s="62" t="str">
        <f>IF(B391&lt;&gt;"",COUNTIF(B$9:$B10165,B391),"")</f>
        <v/>
      </c>
      <c r="K391" s="62"/>
      <c r="L391" s="62" t="str">
        <f>IF(B391&lt;&gt;"",COUNTIF(M$9:$M10165,F391),"")</f>
        <v/>
      </c>
      <c r="M391" s="62" t="str">
        <f t="shared" si="37"/>
        <v/>
      </c>
      <c r="N391" s="69" t="str">
        <f t="shared" si="38"/>
        <v/>
      </c>
      <c r="O391" s="69" t="str">
        <f>IF($N391="P",COUNTIF($N$9:$N$9781,"P")-'Rosa e Controlli'!$I$33,"0")</f>
        <v>0</v>
      </c>
      <c r="P391" s="69" t="str">
        <f>IF($N391="D",COUNTIF($N$9:$N$9781,"D")-'Rosa e Controlli'!$I$34,"0")</f>
        <v>0</v>
      </c>
      <c r="Q391" s="69" t="str">
        <f>IF($N391="C",COUNTIF($N$9:$N$9781,"C")-'Rosa e Controlli'!$I$35,"0")</f>
        <v>0</v>
      </c>
      <c r="R391" s="69" t="str">
        <f>IF($N391="A",COUNTIF($N$9:$N$9781,"A")-'Rosa e Controlli'!$I$36,"0")</f>
        <v>0</v>
      </c>
      <c r="S391" s="69">
        <f t="shared" si="39"/>
        <v>0</v>
      </c>
      <c r="T391" s="69" t="str">
        <f t="shared" si="40"/>
        <v/>
      </c>
      <c r="U391" s="69"/>
      <c r="V391" s="69"/>
      <c r="W391" s="69"/>
    </row>
    <row r="392" spans="1:23" x14ac:dyDescent="0.25">
      <c r="A392" s="61" t="str">
        <f t="shared" si="35"/>
        <v/>
      </c>
      <c r="B392" s="77"/>
      <c r="C392" s="81" t="s">
        <v>64</v>
      </c>
      <c r="D392" s="81">
        <v>526</v>
      </c>
      <c r="E392" s="81" t="s">
        <v>548</v>
      </c>
      <c r="F392" s="81" t="s">
        <v>242</v>
      </c>
      <c r="G392" s="81">
        <v>8</v>
      </c>
      <c r="H392" s="61" t="str">
        <f t="shared" si="36"/>
        <v/>
      </c>
      <c r="I392" s="62" t="str">
        <f t="shared" si="41"/>
        <v/>
      </c>
      <c r="J392" s="62" t="str">
        <f>IF(B392&lt;&gt;"",COUNTIF(B$9:$B10166,B392),"")</f>
        <v/>
      </c>
      <c r="K392" s="62"/>
      <c r="L392" s="62" t="str">
        <f>IF(B392&lt;&gt;"",COUNTIF(M$9:$M10166,F392),"")</f>
        <v/>
      </c>
      <c r="M392" s="62" t="str">
        <f t="shared" si="37"/>
        <v/>
      </c>
      <c r="N392" s="69" t="str">
        <f t="shared" si="38"/>
        <v/>
      </c>
      <c r="O392" s="69" t="str">
        <f>IF($N392="P",COUNTIF($N$9:$N$9781,"P")-'Rosa e Controlli'!$I$33,"0")</f>
        <v>0</v>
      </c>
      <c r="P392" s="69" t="str">
        <f>IF($N392="D",COUNTIF($N$9:$N$9781,"D")-'Rosa e Controlli'!$I$34,"0")</f>
        <v>0</v>
      </c>
      <c r="Q392" s="69" t="str">
        <f>IF($N392="C",COUNTIF($N$9:$N$9781,"C")-'Rosa e Controlli'!$I$35,"0")</f>
        <v>0</v>
      </c>
      <c r="R392" s="69" t="str">
        <f>IF($N392="A",COUNTIF($N$9:$N$9781,"A")-'Rosa e Controlli'!$I$36,"0")</f>
        <v>0</v>
      </c>
      <c r="S392" s="69">
        <f t="shared" si="39"/>
        <v>0</v>
      </c>
      <c r="T392" s="69" t="str">
        <f t="shared" si="40"/>
        <v/>
      </c>
      <c r="U392" s="69"/>
      <c r="V392" s="69"/>
      <c r="W392" s="69"/>
    </row>
    <row r="393" spans="1:23" x14ac:dyDescent="0.25">
      <c r="A393" s="61" t="str">
        <f t="shared" ref="A393:A456" si="42">H393</f>
        <v/>
      </c>
      <c r="B393" s="77"/>
      <c r="C393" s="81" t="s">
        <v>64</v>
      </c>
      <c r="D393" s="81">
        <v>527</v>
      </c>
      <c r="E393" s="81" t="s">
        <v>549</v>
      </c>
      <c r="F393" s="81" t="s">
        <v>228</v>
      </c>
      <c r="G393" s="81">
        <v>11</v>
      </c>
      <c r="H393" s="61" t="str">
        <f t="shared" ref="H393:H456" si="43">IF(B393&lt;&gt;"",IF(I393="","Ok","errore"),"")</f>
        <v/>
      </c>
      <c r="I393" s="62" t="str">
        <f t="shared" si="41"/>
        <v/>
      </c>
      <c r="J393" s="62" t="str">
        <f>IF(B393&lt;&gt;"",COUNTIF(B$9:$B10167,B393),"")</f>
        <v/>
      </c>
      <c r="K393" s="62"/>
      <c r="L393" s="62" t="str">
        <f>IF(B393&lt;&gt;"",COUNTIF(M$9:$M10167,F393),"")</f>
        <v/>
      </c>
      <c r="M393" s="62" t="str">
        <f t="shared" ref="M393:M456" si="44">IF(B393&lt;&gt;"",F393,"")</f>
        <v/>
      </c>
      <c r="N393" s="69" t="str">
        <f t="shared" ref="N393:N456" si="45">IF(B393&lt;&gt;"",C393,"")</f>
        <v/>
      </c>
      <c r="O393" s="69" t="str">
        <f>IF($N393="P",COUNTIF($N$9:$N$9781,"P")-'Rosa e Controlli'!$I$33,"0")</f>
        <v>0</v>
      </c>
      <c r="P393" s="69" t="str">
        <f>IF($N393="D",COUNTIF($N$9:$N$9781,"D")-'Rosa e Controlli'!$I$34,"0")</f>
        <v>0</v>
      </c>
      <c r="Q393" s="69" t="str">
        <f>IF($N393="C",COUNTIF($N$9:$N$9781,"C")-'Rosa e Controlli'!$I$35,"0")</f>
        <v>0</v>
      </c>
      <c r="R393" s="69" t="str">
        <f>IF($N393="A",COUNTIF($N$9:$N$9781,"A")-'Rosa e Controlli'!$I$36,"0")</f>
        <v>0</v>
      </c>
      <c r="S393" s="69">
        <f t="shared" ref="S393:S456" si="46">SUM(O393:R393)</f>
        <v>0</v>
      </c>
      <c r="T393" s="69" t="str">
        <f t="shared" ref="T393:T456" si="47">IF(AND(B393&lt;&gt;"",OR(B393&lt;1,B393&gt;23)),"NO","")</f>
        <v/>
      </c>
      <c r="U393" s="69"/>
      <c r="V393" s="69"/>
      <c r="W393" s="69"/>
    </row>
    <row r="394" spans="1:23" x14ac:dyDescent="0.25">
      <c r="A394" s="61" t="str">
        <f t="shared" si="42"/>
        <v/>
      </c>
      <c r="B394" s="77"/>
      <c r="C394" s="81" t="s">
        <v>64</v>
      </c>
      <c r="D394" s="81">
        <v>528</v>
      </c>
      <c r="E394" s="81" t="s">
        <v>144</v>
      </c>
      <c r="F394" s="81" t="s">
        <v>76</v>
      </c>
      <c r="G394" s="81">
        <v>7</v>
      </c>
      <c r="H394" s="61" t="str">
        <f t="shared" si="43"/>
        <v/>
      </c>
      <c r="I394" s="62" t="str">
        <f t="shared" ref="I394:I457" si="48">IF(B394&lt;&gt;"",IF(L394&gt;3,"Troppi giocatori ("&amp;L394&amp;") della nazionale '"&amp;F394&amp;"'",IF(AND(J394&gt;1,J394&lt;&gt;""),"Numero di maglia assegnato "&amp;J394&amp;" volte",IF(AND(N394="P",S394&gt;0),"Troppi Portieri in squadra",IF(AND(N394="D",S394&gt;0),"Troppi Difensori in squadra",IF(AND(N394="C",S394&gt;0),"Troppi Centrocampisti in squadra",IF(AND(N394="A",S394&gt;0),"Troppi Attaccanti in squadra",IF(T394="NO","Numero di maglia errato",""))))))),"")</f>
        <v/>
      </c>
      <c r="J394" s="62" t="str">
        <f>IF(B394&lt;&gt;"",COUNTIF(B$9:$B10168,B394),"")</f>
        <v/>
      </c>
      <c r="K394" s="62"/>
      <c r="L394" s="62" t="str">
        <f>IF(B394&lt;&gt;"",COUNTIF(M$9:$M10168,F394),"")</f>
        <v/>
      </c>
      <c r="M394" s="62" t="str">
        <f t="shared" si="44"/>
        <v/>
      </c>
      <c r="N394" s="69" t="str">
        <f t="shared" si="45"/>
        <v/>
      </c>
      <c r="O394" s="69" t="str">
        <f>IF($N394="P",COUNTIF($N$9:$N$9781,"P")-'Rosa e Controlli'!$I$33,"0")</f>
        <v>0</v>
      </c>
      <c r="P394" s="69" t="str">
        <f>IF($N394="D",COUNTIF($N$9:$N$9781,"D")-'Rosa e Controlli'!$I$34,"0")</f>
        <v>0</v>
      </c>
      <c r="Q394" s="69" t="str">
        <f>IF($N394="C",COUNTIF($N$9:$N$9781,"C")-'Rosa e Controlli'!$I$35,"0")</f>
        <v>0</v>
      </c>
      <c r="R394" s="69" t="str">
        <f>IF($N394="A",COUNTIF($N$9:$N$9781,"A")-'Rosa e Controlli'!$I$36,"0")</f>
        <v>0</v>
      </c>
      <c r="S394" s="69">
        <f t="shared" si="46"/>
        <v>0</v>
      </c>
      <c r="T394" s="69" t="str">
        <f t="shared" si="47"/>
        <v/>
      </c>
      <c r="U394" s="69"/>
      <c r="V394" s="69"/>
      <c r="W394" s="69"/>
    </row>
    <row r="395" spans="1:23" x14ac:dyDescent="0.25">
      <c r="A395" s="61" t="str">
        <f t="shared" si="42"/>
        <v/>
      </c>
      <c r="B395" s="77"/>
      <c r="C395" s="81" t="s">
        <v>64</v>
      </c>
      <c r="D395" s="81">
        <v>529</v>
      </c>
      <c r="E395" s="81" t="s">
        <v>550</v>
      </c>
      <c r="F395" s="81" t="s">
        <v>274</v>
      </c>
      <c r="G395" s="81">
        <v>3</v>
      </c>
      <c r="H395" s="61" t="str">
        <f t="shared" si="43"/>
        <v/>
      </c>
      <c r="I395" s="62" t="str">
        <f t="shared" si="48"/>
        <v/>
      </c>
      <c r="J395" s="62" t="str">
        <f>IF(B395&lt;&gt;"",COUNTIF(B$9:$B10169,B395),"")</f>
        <v/>
      </c>
      <c r="K395" s="62"/>
      <c r="L395" s="62" t="str">
        <f>IF(B395&lt;&gt;"",COUNTIF(M$9:$M10169,F395),"")</f>
        <v/>
      </c>
      <c r="M395" s="62" t="str">
        <f t="shared" si="44"/>
        <v/>
      </c>
      <c r="N395" s="69" t="str">
        <f t="shared" si="45"/>
        <v/>
      </c>
      <c r="O395" s="69" t="str">
        <f>IF($N395="P",COUNTIF($N$9:$N$9781,"P")-'Rosa e Controlli'!$I$33,"0")</f>
        <v>0</v>
      </c>
      <c r="P395" s="69" t="str">
        <f>IF($N395="D",COUNTIF($N$9:$N$9781,"D")-'Rosa e Controlli'!$I$34,"0")</f>
        <v>0</v>
      </c>
      <c r="Q395" s="69" t="str">
        <f>IF($N395="C",COUNTIF($N$9:$N$9781,"C")-'Rosa e Controlli'!$I$35,"0")</f>
        <v>0</v>
      </c>
      <c r="R395" s="69" t="str">
        <f>IF($N395="A",COUNTIF($N$9:$N$9781,"A")-'Rosa e Controlli'!$I$36,"0")</f>
        <v>0</v>
      </c>
      <c r="S395" s="69">
        <f t="shared" si="46"/>
        <v>0</v>
      </c>
      <c r="T395" s="69" t="str">
        <f t="shared" si="47"/>
        <v/>
      </c>
      <c r="U395" s="69"/>
      <c r="V395" s="69"/>
      <c r="W395" s="69"/>
    </row>
    <row r="396" spans="1:23" x14ac:dyDescent="0.25">
      <c r="A396" s="61" t="str">
        <f t="shared" si="42"/>
        <v/>
      </c>
      <c r="B396" s="77"/>
      <c r="C396" s="81" t="s">
        <v>64</v>
      </c>
      <c r="D396" s="81">
        <v>530</v>
      </c>
      <c r="E396" s="81" t="s">
        <v>551</v>
      </c>
      <c r="F396" s="81" t="s">
        <v>274</v>
      </c>
      <c r="G396" s="81">
        <v>8</v>
      </c>
      <c r="H396" s="61" t="str">
        <f t="shared" si="43"/>
        <v/>
      </c>
      <c r="I396" s="62" t="str">
        <f t="shared" si="48"/>
        <v/>
      </c>
      <c r="J396" s="62" t="str">
        <f>IF(B396&lt;&gt;"",COUNTIF(B$9:$B10170,B396),"")</f>
        <v/>
      </c>
      <c r="K396" s="62"/>
      <c r="L396" s="62" t="str">
        <f>IF(B396&lt;&gt;"",COUNTIF(M$9:$M10170,F396),"")</f>
        <v/>
      </c>
      <c r="M396" s="62" t="str">
        <f t="shared" si="44"/>
        <v/>
      </c>
      <c r="N396" s="69" t="str">
        <f t="shared" si="45"/>
        <v/>
      </c>
      <c r="O396" s="69" t="str">
        <f>IF($N396="P",COUNTIF($N$9:$N$9781,"P")-'Rosa e Controlli'!$I$33,"0")</f>
        <v>0</v>
      </c>
      <c r="P396" s="69" t="str">
        <f>IF($N396="D",COUNTIF($N$9:$N$9781,"D")-'Rosa e Controlli'!$I$34,"0")</f>
        <v>0</v>
      </c>
      <c r="Q396" s="69" t="str">
        <f>IF($N396="C",COUNTIF($N$9:$N$9781,"C")-'Rosa e Controlli'!$I$35,"0")</f>
        <v>0</v>
      </c>
      <c r="R396" s="69" t="str">
        <f>IF($N396="A",COUNTIF($N$9:$N$9781,"A")-'Rosa e Controlli'!$I$36,"0")</f>
        <v>0</v>
      </c>
      <c r="S396" s="69">
        <f t="shared" si="46"/>
        <v>0</v>
      </c>
      <c r="T396" s="69" t="str">
        <f t="shared" si="47"/>
        <v/>
      </c>
      <c r="U396" s="69"/>
      <c r="V396" s="69"/>
      <c r="W396" s="69"/>
    </row>
    <row r="397" spans="1:23" x14ac:dyDescent="0.25">
      <c r="A397" s="61" t="str">
        <f t="shared" si="42"/>
        <v/>
      </c>
      <c r="B397" s="77"/>
      <c r="C397" s="81" t="s">
        <v>64</v>
      </c>
      <c r="D397" s="81">
        <v>531</v>
      </c>
      <c r="E397" s="81" t="s">
        <v>552</v>
      </c>
      <c r="F397" s="81" t="s">
        <v>234</v>
      </c>
      <c r="G397" s="81">
        <v>7</v>
      </c>
      <c r="H397" s="61" t="str">
        <f t="shared" si="43"/>
        <v/>
      </c>
      <c r="I397" s="62" t="str">
        <f t="shared" si="48"/>
        <v/>
      </c>
      <c r="J397" s="62" t="str">
        <f>IF(B397&lt;&gt;"",COUNTIF(B$9:$B10171,B397),"")</f>
        <v/>
      </c>
      <c r="K397" s="62"/>
      <c r="L397" s="62" t="str">
        <f>IF(B397&lt;&gt;"",COUNTIF(M$9:$M10171,F397),"")</f>
        <v/>
      </c>
      <c r="M397" s="62" t="str">
        <f t="shared" si="44"/>
        <v/>
      </c>
      <c r="N397" s="69" t="str">
        <f t="shared" si="45"/>
        <v/>
      </c>
      <c r="O397" s="69" t="str">
        <f>IF($N397="P",COUNTIF($N$9:$N$9781,"P")-'Rosa e Controlli'!$I$33,"0")</f>
        <v>0</v>
      </c>
      <c r="P397" s="69" t="str">
        <f>IF($N397="D",COUNTIF($N$9:$N$9781,"D")-'Rosa e Controlli'!$I$34,"0")</f>
        <v>0</v>
      </c>
      <c r="Q397" s="69" t="str">
        <f>IF($N397="C",COUNTIF($N$9:$N$9781,"C")-'Rosa e Controlli'!$I$35,"0")</f>
        <v>0</v>
      </c>
      <c r="R397" s="69" t="str">
        <f>IF($N397="A",COUNTIF($N$9:$N$9781,"A")-'Rosa e Controlli'!$I$36,"0")</f>
        <v>0</v>
      </c>
      <c r="S397" s="69">
        <f t="shared" si="46"/>
        <v>0</v>
      </c>
      <c r="T397" s="69" t="str">
        <f t="shared" si="47"/>
        <v/>
      </c>
      <c r="U397" s="69"/>
      <c r="V397" s="69"/>
      <c r="W397" s="69"/>
    </row>
    <row r="398" spans="1:23" x14ac:dyDescent="0.25">
      <c r="A398" s="61" t="str">
        <f t="shared" si="42"/>
        <v/>
      </c>
      <c r="B398" s="77"/>
      <c r="C398" s="81" t="s">
        <v>64</v>
      </c>
      <c r="D398" s="81">
        <v>532</v>
      </c>
      <c r="E398" s="81" t="s">
        <v>553</v>
      </c>
      <c r="F398" s="81" t="s">
        <v>62</v>
      </c>
      <c r="G398" s="81">
        <v>2</v>
      </c>
      <c r="H398" s="61" t="str">
        <f t="shared" si="43"/>
        <v/>
      </c>
      <c r="I398" s="62" t="str">
        <f t="shared" si="48"/>
        <v/>
      </c>
      <c r="J398" s="62" t="str">
        <f>IF(B398&lt;&gt;"",COUNTIF(B$9:$B10172,B398),"")</f>
        <v/>
      </c>
      <c r="K398" s="62"/>
      <c r="L398" s="62" t="str">
        <f>IF(B398&lt;&gt;"",COUNTIF(M$9:$M10172,F398),"")</f>
        <v/>
      </c>
      <c r="M398" s="62" t="str">
        <f t="shared" si="44"/>
        <v/>
      </c>
      <c r="N398" s="69" t="str">
        <f t="shared" si="45"/>
        <v/>
      </c>
      <c r="O398" s="69" t="str">
        <f>IF($N398="P",COUNTIF($N$9:$N$9781,"P")-'Rosa e Controlli'!$I$33,"0")</f>
        <v>0</v>
      </c>
      <c r="P398" s="69" t="str">
        <f>IF($N398="D",COUNTIF($N$9:$N$9781,"D")-'Rosa e Controlli'!$I$34,"0")</f>
        <v>0</v>
      </c>
      <c r="Q398" s="69" t="str">
        <f>IF($N398="C",COUNTIF($N$9:$N$9781,"C")-'Rosa e Controlli'!$I$35,"0")</f>
        <v>0</v>
      </c>
      <c r="R398" s="69" t="str">
        <f>IF($N398="A",COUNTIF($N$9:$N$9781,"A")-'Rosa e Controlli'!$I$36,"0")</f>
        <v>0</v>
      </c>
      <c r="S398" s="69">
        <f t="shared" si="46"/>
        <v>0</v>
      </c>
      <c r="T398" s="69" t="str">
        <f t="shared" si="47"/>
        <v/>
      </c>
      <c r="U398" s="69"/>
      <c r="V398" s="69"/>
      <c r="W398" s="69"/>
    </row>
    <row r="399" spans="1:23" x14ac:dyDescent="0.25">
      <c r="A399" s="61" t="str">
        <f t="shared" si="42"/>
        <v/>
      </c>
      <c r="B399" s="77"/>
      <c r="C399" s="81" t="s">
        <v>64</v>
      </c>
      <c r="D399" s="81">
        <v>533</v>
      </c>
      <c r="E399" s="81" t="s">
        <v>554</v>
      </c>
      <c r="F399" s="81" t="s">
        <v>54</v>
      </c>
      <c r="G399" s="81">
        <v>9</v>
      </c>
      <c r="H399" s="61" t="str">
        <f t="shared" si="43"/>
        <v/>
      </c>
      <c r="I399" s="62" t="str">
        <f t="shared" si="48"/>
        <v/>
      </c>
      <c r="J399" s="62" t="str">
        <f>IF(B399&lt;&gt;"",COUNTIF(B$9:$B10173,B399),"")</f>
        <v/>
      </c>
      <c r="K399" s="62"/>
      <c r="L399" s="62" t="str">
        <f>IF(B399&lt;&gt;"",COUNTIF(M$9:$M10173,F399),"")</f>
        <v/>
      </c>
      <c r="M399" s="62" t="str">
        <f t="shared" si="44"/>
        <v/>
      </c>
      <c r="N399" s="69" t="str">
        <f t="shared" si="45"/>
        <v/>
      </c>
      <c r="O399" s="69" t="str">
        <f>IF($N399="P",COUNTIF($N$9:$N$9781,"P")-'Rosa e Controlli'!$I$33,"0")</f>
        <v>0</v>
      </c>
      <c r="P399" s="69" t="str">
        <f>IF($N399="D",COUNTIF($N$9:$N$9781,"D")-'Rosa e Controlli'!$I$34,"0")</f>
        <v>0</v>
      </c>
      <c r="Q399" s="69" t="str">
        <f>IF($N399="C",COUNTIF($N$9:$N$9781,"C")-'Rosa e Controlli'!$I$35,"0")</f>
        <v>0</v>
      </c>
      <c r="R399" s="69" t="str">
        <f>IF($N399="A",COUNTIF($N$9:$N$9781,"A")-'Rosa e Controlli'!$I$36,"0")</f>
        <v>0</v>
      </c>
      <c r="S399" s="69">
        <f t="shared" si="46"/>
        <v>0</v>
      </c>
      <c r="T399" s="69" t="str">
        <f t="shared" si="47"/>
        <v/>
      </c>
      <c r="U399" s="69"/>
      <c r="V399" s="69"/>
      <c r="W399" s="69"/>
    </row>
    <row r="400" spans="1:23" x14ac:dyDescent="0.25">
      <c r="A400" s="61" t="str">
        <f t="shared" si="42"/>
        <v/>
      </c>
      <c r="B400" s="77"/>
      <c r="C400" s="81" t="s">
        <v>64</v>
      </c>
      <c r="D400" s="81">
        <v>534</v>
      </c>
      <c r="E400" s="81" t="s">
        <v>145</v>
      </c>
      <c r="F400" s="81" t="s">
        <v>62</v>
      </c>
      <c r="G400" s="81">
        <v>12</v>
      </c>
      <c r="H400" s="61" t="str">
        <f t="shared" si="43"/>
        <v/>
      </c>
      <c r="I400" s="62" t="str">
        <f t="shared" si="48"/>
        <v/>
      </c>
      <c r="J400" s="62" t="str">
        <f>IF(B400&lt;&gt;"",COUNTIF(B$9:$B10174,B400),"")</f>
        <v/>
      </c>
      <c r="K400" s="62"/>
      <c r="L400" s="62" t="str">
        <f>IF(B400&lt;&gt;"",COUNTIF(M$9:$M10174,F400),"")</f>
        <v/>
      </c>
      <c r="M400" s="62" t="str">
        <f t="shared" si="44"/>
        <v/>
      </c>
      <c r="N400" s="69" t="str">
        <f t="shared" si="45"/>
        <v/>
      </c>
      <c r="O400" s="69" t="str">
        <f>IF($N400="P",COUNTIF($N$9:$N$9781,"P")-'Rosa e Controlli'!$I$33,"0")</f>
        <v>0</v>
      </c>
      <c r="P400" s="69" t="str">
        <f>IF($N400="D",COUNTIF($N$9:$N$9781,"D")-'Rosa e Controlli'!$I$34,"0")</f>
        <v>0</v>
      </c>
      <c r="Q400" s="69" t="str">
        <f>IF($N400="C",COUNTIF($N$9:$N$9781,"C")-'Rosa e Controlli'!$I$35,"0")</f>
        <v>0</v>
      </c>
      <c r="R400" s="69" t="str">
        <f>IF($N400="A",COUNTIF($N$9:$N$9781,"A")-'Rosa e Controlli'!$I$36,"0")</f>
        <v>0</v>
      </c>
      <c r="S400" s="69">
        <f t="shared" si="46"/>
        <v>0</v>
      </c>
      <c r="T400" s="69" t="str">
        <f t="shared" si="47"/>
        <v/>
      </c>
      <c r="U400" s="69"/>
      <c r="V400" s="69"/>
      <c r="W400" s="69"/>
    </row>
    <row r="401" spans="1:23" x14ac:dyDescent="0.25">
      <c r="A401" s="61" t="str">
        <f t="shared" si="42"/>
        <v/>
      </c>
      <c r="B401" s="77"/>
      <c r="C401" s="81" t="s">
        <v>64</v>
      </c>
      <c r="D401" s="81">
        <v>535</v>
      </c>
      <c r="E401" s="81" t="s">
        <v>146</v>
      </c>
      <c r="F401" s="81" t="s">
        <v>55</v>
      </c>
      <c r="G401" s="81">
        <v>9</v>
      </c>
      <c r="H401" s="61" t="str">
        <f t="shared" si="43"/>
        <v/>
      </c>
      <c r="I401" s="62" t="str">
        <f t="shared" si="48"/>
        <v/>
      </c>
      <c r="J401" s="62" t="str">
        <f>IF(B401&lt;&gt;"",COUNTIF(B$9:$B10175,B401),"")</f>
        <v/>
      </c>
      <c r="K401" s="62"/>
      <c r="L401" s="62" t="str">
        <f>IF(B401&lt;&gt;"",COUNTIF(M$9:$M10175,F401),"")</f>
        <v/>
      </c>
      <c r="M401" s="62" t="str">
        <f t="shared" si="44"/>
        <v/>
      </c>
      <c r="N401" s="69" t="str">
        <f t="shared" si="45"/>
        <v/>
      </c>
      <c r="O401" s="69" t="str">
        <f>IF($N401="P",COUNTIF($N$9:$N$9781,"P")-'Rosa e Controlli'!$I$33,"0")</f>
        <v>0</v>
      </c>
      <c r="P401" s="69" t="str">
        <f>IF($N401="D",COUNTIF($N$9:$N$9781,"D")-'Rosa e Controlli'!$I$34,"0")</f>
        <v>0</v>
      </c>
      <c r="Q401" s="69" t="str">
        <f>IF($N401="C",COUNTIF($N$9:$N$9781,"C")-'Rosa e Controlli'!$I$35,"0")</f>
        <v>0</v>
      </c>
      <c r="R401" s="69" t="str">
        <f>IF($N401="A",COUNTIF($N$9:$N$9781,"A")-'Rosa e Controlli'!$I$36,"0")</f>
        <v>0</v>
      </c>
      <c r="S401" s="69">
        <f t="shared" si="46"/>
        <v>0</v>
      </c>
      <c r="T401" s="69" t="str">
        <f t="shared" si="47"/>
        <v/>
      </c>
      <c r="U401" s="69"/>
      <c r="V401" s="69"/>
      <c r="W401" s="69"/>
    </row>
    <row r="402" spans="1:23" x14ac:dyDescent="0.25">
      <c r="A402" s="61" t="str">
        <f t="shared" si="42"/>
        <v/>
      </c>
      <c r="B402" s="77"/>
      <c r="C402" s="81" t="s">
        <v>64</v>
      </c>
      <c r="D402" s="81">
        <v>536</v>
      </c>
      <c r="E402" s="81" t="s">
        <v>555</v>
      </c>
      <c r="F402" s="81" t="s">
        <v>234</v>
      </c>
      <c r="G402" s="81">
        <v>6</v>
      </c>
      <c r="H402" s="61" t="str">
        <f t="shared" si="43"/>
        <v/>
      </c>
      <c r="I402" s="62" t="str">
        <f t="shared" si="48"/>
        <v/>
      </c>
      <c r="J402" s="62" t="str">
        <f>IF(B402&lt;&gt;"",COUNTIF(B$9:$B10176,B402),"")</f>
        <v/>
      </c>
      <c r="K402" s="62"/>
      <c r="L402" s="62" t="str">
        <f>IF(B402&lt;&gt;"",COUNTIF(M$9:$M10176,F402),"")</f>
        <v/>
      </c>
      <c r="M402" s="62" t="str">
        <f t="shared" si="44"/>
        <v/>
      </c>
      <c r="N402" s="69" t="str">
        <f t="shared" si="45"/>
        <v/>
      </c>
      <c r="O402" s="69" t="str">
        <f>IF($N402="P",COUNTIF($N$9:$N$9781,"P")-'Rosa e Controlli'!$I$33,"0")</f>
        <v>0</v>
      </c>
      <c r="P402" s="69" t="str">
        <f>IF($N402="D",COUNTIF($N$9:$N$9781,"D")-'Rosa e Controlli'!$I$34,"0")</f>
        <v>0</v>
      </c>
      <c r="Q402" s="69" t="str">
        <f>IF($N402="C",COUNTIF($N$9:$N$9781,"C")-'Rosa e Controlli'!$I$35,"0")</f>
        <v>0</v>
      </c>
      <c r="R402" s="69" t="str">
        <f>IF($N402="A",COUNTIF($N$9:$N$9781,"A")-'Rosa e Controlli'!$I$36,"0")</f>
        <v>0</v>
      </c>
      <c r="S402" s="69">
        <f t="shared" si="46"/>
        <v>0</v>
      </c>
      <c r="T402" s="69" t="str">
        <f t="shared" si="47"/>
        <v/>
      </c>
      <c r="U402" s="69"/>
      <c r="V402" s="69"/>
      <c r="W402" s="69"/>
    </row>
    <row r="403" spans="1:23" x14ac:dyDescent="0.25">
      <c r="A403" s="61" t="str">
        <f t="shared" si="42"/>
        <v/>
      </c>
      <c r="B403" s="77"/>
      <c r="C403" s="81" t="s">
        <v>64</v>
      </c>
      <c r="D403" s="81">
        <v>537</v>
      </c>
      <c r="E403" s="81" t="s">
        <v>556</v>
      </c>
      <c r="F403" s="81" t="s">
        <v>225</v>
      </c>
      <c r="G403" s="81">
        <v>18</v>
      </c>
      <c r="H403" s="61" t="str">
        <f t="shared" si="43"/>
        <v/>
      </c>
      <c r="I403" s="62" t="str">
        <f t="shared" si="48"/>
        <v/>
      </c>
      <c r="J403" s="62" t="str">
        <f>IF(B403&lt;&gt;"",COUNTIF(B$9:$B10177,B403),"")</f>
        <v/>
      </c>
      <c r="K403" s="62"/>
      <c r="L403" s="62" t="str">
        <f>IF(B403&lt;&gt;"",COUNTIF(M$9:$M10177,F403),"")</f>
        <v/>
      </c>
      <c r="M403" s="62" t="str">
        <f t="shared" si="44"/>
        <v/>
      </c>
      <c r="N403" s="69" t="str">
        <f t="shared" si="45"/>
        <v/>
      </c>
      <c r="O403" s="69" t="str">
        <f>IF($N403="P",COUNTIF($N$9:$N$9781,"P")-'Rosa e Controlli'!$I$33,"0")</f>
        <v>0</v>
      </c>
      <c r="P403" s="69" t="str">
        <f>IF($N403="D",COUNTIF($N$9:$N$9781,"D")-'Rosa e Controlli'!$I$34,"0")</f>
        <v>0</v>
      </c>
      <c r="Q403" s="69" t="str">
        <f>IF($N403="C",COUNTIF($N$9:$N$9781,"C")-'Rosa e Controlli'!$I$35,"0")</f>
        <v>0</v>
      </c>
      <c r="R403" s="69" t="str">
        <f>IF($N403="A",COUNTIF($N$9:$N$9781,"A")-'Rosa e Controlli'!$I$36,"0")</f>
        <v>0</v>
      </c>
      <c r="S403" s="69">
        <f t="shared" si="46"/>
        <v>0</v>
      </c>
      <c r="T403" s="69" t="str">
        <f t="shared" si="47"/>
        <v/>
      </c>
      <c r="U403" s="69"/>
      <c r="V403" s="69"/>
      <c r="W403" s="69"/>
    </row>
    <row r="404" spans="1:23" x14ac:dyDescent="0.25">
      <c r="A404" s="61" t="str">
        <f t="shared" si="42"/>
        <v/>
      </c>
      <c r="B404" s="77"/>
      <c r="C404" s="81" t="s">
        <v>64</v>
      </c>
      <c r="D404" s="81">
        <v>538</v>
      </c>
      <c r="E404" s="81" t="s">
        <v>557</v>
      </c>
      <c r="F404" s="81" t="s">
        <v>231</v>
      </c>
      <c r="G404" s="81">
        <v>3</v>
      </c>
      <c r="H404" s="61" t="str">
        <f t="shared" si="43"/>
        <v/>
      </c>
      <c r="I404" s="62" t="str">
        <f t="shared" si="48"/>
        <v/>
      </c>
      <c r="J404" s="62" t="str">
        <f>IF(B404&lt;&gt;"",COUNTIF(B$9:$B10178,B404),"")</f>
        <v/>
      </c>
      <c r="K404" s="62"/>
      <c r="L404" s="62" t="str">
        <f>IF(B404&lt;&gt;"",COUNTIF(M$9:$M10178,F404),"")</f>
        <v/>
      </c>
      <c r="M404" s="62" t="str">
        <f t="shared" si="44"/>
        <v/>
      </c>
      <c r="N404" s="69" t="str">
        <f t="shared" si="45"/>
        <v/>
      </c>
      <c r="O404" s="69" t="str">
        <f>IF($N404="P",COUNTIF($N$9:$N$9781,"P")-'Rosa e Controlli'!$I$33,"0")</f>
        <v>0</v>
      </c>
      <c r="P404" s="69" t="str">
        <f>IF($N404="D",COUNTIF($N$9:$N$9781,"D")-'Rosa e Controlli'!$I$34,"0")</f>
        <v>0</v>
      </c>
      <c r="Q404" s="69" t="str">
        <f>IF($N404="C",COUNTIF($N$9:$N$9781,"C")-'Rosa e Controlli'!$I$35,"0")</f>
        <v>0</v>
      </c>
      <c r="R404" s="69" t="str">
        <f>IF($N404="A",COUNTIF($N$9:$N$9781,"A")-'Rosa e Controlli'!$I$36,"0")</f>
        <v>0</v>
      </c>
      <c r="S404" s="69">
        <f t="shared" si="46"/>
        <v>0</v>
      </c>
      <c r="T404" s="69" t="str">
        <f t="shared" si="47"/>
        <v/>
      </c>
      <c r="U404" s="69"/>
      <c r="V404" s="69"/>
      <c r="W404" s="69"/>
    </row>
    <row r="405" spans="1:23" x14ac:dyDescent="0.25">
      <c r="A405" s="61" t="str">
        <f t="shared" si="42"/>
        <v/>
      </c>
      <c r="B405" s="77"/>
      <c r="C405" s="81" t="s">
        <v>64</v>
      </c>
      <c r="D405" s="81">
        <v>539</v>
      </c>
      <c r="E405" s="81" t="s">
        <v>558</v>
      </c>
      <c r="F405" s="81" t="s">
        <v>56</v>
      </c>
      <c r="G405" s="81">
        <v>7</v>
      </c>
      <c r="H405" s="61" t="str">
        <f t="shared" si="43"/>
        <v/>
      </c>
      <c r="I405" s="62" t="str">
        <f t="shared" si="48"/>
        <v/>
      </c>
      <c r="J405" s="62" t="str">
        <f>IF(B405&lt;&gt;"",COUNTIF(B$9:$B10179,B405),"")</f>
        <v/>
      </c>
      <c r="K405" s="62"/>
      <c r="L405" s="62" t="str">
        <f>IF(B405&lt;&gt;"",COUNTIF(M$9:$M10179,F405),"")</f>
        <v/>
      </c>
      <c r="M405" s="62" t="str">
        <f t="shared" si="44"/>
        <v/>
      </c>
      <c r="N405" s="69" t="str">
        <f t="shared" si="45"/>
        <v/>
      </c>
      <c r="O405" s="69" t="str">
        <f>IF($N405="P",COUNTIF($N$9:$N$9781,"P")-'Rosa e Controlli'!$I$33,"0")</f>
        <v>0</v>
      </c>
      <c r="P405" s="69" t="str">
        <f>IF($N405="D",COUNTIF($N$9:$N$9781,"D")-'Rosa e Controlli'!$I$34,"0")</f>
        <v>0</v>
      </c>
      <c r="Q405" s="69" t="str">
        <f>IF($N405="C",COUNTIF($N$9:$N$9781,"C")-'Rosa e Controlli'!$I$35,"0")</f>
        <v>0</v>
      </c>
      <c r="R405" s="69" t="str">
        <f>IF($N405="A",COUNTIF($N$9:$N$9781,"A")-'Rosa e Controlli'!$I$36,"0")</f>
        <v>0</v>
      </c>
      <c r="S405" s="69">
        <f t="shared" si="46"/>
        <v>0</v>
      </c>
      <c r="T405" s="69" t="str">
        <f t="shared" si="47"/>
        <v/>
      </c>
      <c r="U405" s="69"/>
      <c r="V405" s="69"/>
      <c r="W405" s="69"/>
    </row>
    <row r="406" spans="1:23" x14ac:dyDescent="0.25">
      <c r="A406" s="61" t="str">
        <f t="shared" si="42"/>
        <v/>
      </c>
      <c r="B406" s="77"/>
      <c r="C406" s="81" t="s">
        <v>64</v>
      </c>
      <c r="D406" s="81">
        <v>540</v>
      </c>
      <c r="E406" s="81" t="s">
        <v>559</v>
      </c>
      <c r="F406" s="81" t="s">
        <v>218</v>
      </c>
      <c r="G406" s="81">
        <v>1</v>
      </c>
      <c r="H406" s="61" t="str">
        <f t="shared" si="43"/>
        <v/>
      </c>
      <c r="I406" s="62" t="str">
        <f t="shared" si="48"/>
        <v/>
      </c>
      <c r="J406" s="62" t="str">
        <f>IF(B406&lt;&gt;"",COUNTIF(B$9:$B10180,B406),"")</f>
        <v/>
      </c>
      <c r="K406" s="62"/>
      <c r="L406" s="62" t="str">
        <f>IF(B406&lt;&gt;"",COUNTIF(M$9:$M10180,F406),"")</f>
        <v/>
      </c>
      <c r="M406" s="62" t="str">
        <f t="shared" si="44"/>
        <v/>
      </c>
      <c r="N406" s="69" t="str">
        <f t="shared" si="45"/>
        <v/>
      </c>
      <c r="O406" s="69" t="str">
        <f>IF($N406="P",COUNTIF($N$9:$N$9781,"P")-'Rosa e Controlli'!$I$33,"0")</f>
        <v>0</v>
      </c>
      <c r="P406" s="69" t="str">
        <f>IF($N406="D",COUNTIF($N$9:$N$9781,"D")-'Rosa e Controlli'!$I$34,"0")</f>
        <v>0</v>
      </c>
      <c r="Q406" s="69" t="str">
        <f>IF($N406="C",COUNTIF($N$9:$N$9781,"C")-'Rosa e Controlli'!$I$35,"0")</f>
        <v>0</v>
      </c>
      <c r="R406" s="69" t="str">
        <f>IF($N406="A",COUNTIF($N$9:$N$9781,"A")-'Rosa e Controlli'!$I$36,"0")</f>
        <v>0</v>
      </c>
      <c r="S406" s="69">
        <f t="shared" si="46"/>
        <v>0</v>
      </c>
      <c r="T406" s="69" t="str">
        <f t="shared" si="47"/>
        <v/>
      </c>
      <c r="U406" s="69"/>
      <c r="V406" s="69"/>
      <c r="W406" s="69"/>
    </row>
    <row r="407" spans="1:23" x14ac:dyDescent="0.25">
      <c r="A407" s="61" t="str">
        <f t="shared" si="42"/>
        <v/>
      </c>
      <c r="B407" s="77"/>
      <c r="C407" s="81" t="s">
        <v>64</v>
      </c>
      <c r="D407" s="81">
        <v>541</v>
      </c>
      <c r="E407" s="81" t="s">
        <v>560</v>
      </c>
      <c r="F407" s="81" t="s">
        <v>71</v>
      </c>
      <c r="G407" s="81">
        <v>10</v>
      </c>
      <c r="H407" s="61" t="str">
        <f t="shared" si="43"/>
        <v/>
      </c>
      <c r="I407" s="62" t="str">
        <f t="shared" si="48"/>
        <v/>
      </c>
      <c r="J407" s="62" t="str">
        <f>IF(B407&lt;&gt;"",COUNTIF(B$9:$B10181,B407),"")</f>
        <v/>
      </c>
      <c r="K407" s="62"/>
      <c r="L407" s="62" t="str">
        <f>IF(B407&lt;&gt;"",COUNTIF(M$9:$M10181,F407),"")</f>
        <v/>
      </c>
      <c r="M407" s="62" t="str">
        <f t="shared" si="44"/>
        <v/>
      </c>
      <c r="N407" s="69" t="str">
        <f t="shared" si="45"/>
        <v/>
      </c>
      <c r="O407" s="69" t="str">
        <f>IF($N407="P",COUNTIF($N$9:$N$9781,"P")-'Rosa e Controlli'!$I$33,"0")</f>
        <v>0</v>
      </c>
      <c r="P407" s="69" t="str">
        <f>IF($N407="D",COUNTIF($N$9:$N$9781,"D")-'Rosa e Controlli'!$I$34,"0")</f>
        <v>0</v>
      </c>
      <c r="Q407" s="69" t="str">
        <f>IF($N407="C",COUNTIF($N$9:$N$9781,"C")-'Rosa e Controlli'!$I$35,"0")</f>
        <v>0</v>
      </c>
      <c r="R407" s="69" t="str">
        <f>IF($N407="A",COUNTIF($N$9:$N$9781,"A")-'Rosa e Controlli'!$I$36,"0")</f>
        <v>0</v>
      </c>
      <c r="S407" s="69">
        <f t="shared" si="46"/>
        <v>0</v>
      </c>
      <c r="T407" s="69" t="str">
        <f t="shared" si="47"/>
        <v/>
      </c>
      <c r="U407" s="69"/>
      <c r="V407" s="69"/>
      <c r="W407" s="69"/>
    </row>
    <row r="408" spans="1:23" x14ac:dyDescent="0.25">
      <c r="A408" s="61" t="str">
        <f t="shared" si="42"/>
        <v/>
      </c>
      <c r="B408" s="77"/>
      <c r="C408" s="81" t="s">
        <v>64</v>
      </c>
      <c r="D408" s="81">
        <v>542</v>
      </c>
      <c r="E408" s="81" t="s">
        <v>561</v>
      </c>
      <c r="F408" s="81" t="s">
        <v>274</v>
      </c>
      <c r="G408" s="81">
        <v>4</v>
      </c>
      <c r="H408" s="61" t="str">
        <f t="shared" si="43"/>
        <v/>
      </c>
      <c r="I408" s="62" t="str">
        <f t="shared" si="48"/>
        <v/>
      </c>
      <c r="J408" s="62" t="str">
        <f>IF(B408&lt;&gt;"",COUNTIF(B$9:$B10182,B408),"")</f>
        <v/>
      </c>
      <c r="K408" s="62"/>
      <c r="L408" s="62" t="str">
        <f>IF(B408&lt;&gt;"",COUNTIF(M$9:$M10182,F408),"")</f>
        <v/>
      </c>
      <c r="M408" s="62" t="str">
        <f t="shared" si="44"/>
        <v/>
      </c>
      <c r="N408" s="69" t="str">
        <f t="shared" si="45"/>
        <v/>
      </c>
      <c r="O408" s="69" t="str">
        <f>IF($N408="P",COUNTIF($N$9:$N$9781,"P")-'Rosa e Controlli'!$I$33,"0")</f>
        <v>0</v>
      </c>
      <c r="P408" s="69" t="str">
        <f>IF($N408="D",COUNTIF($N$9:$N$9781,"D")-'Rosa e Controlli'!$I$34,"0")</f>
        <v>0</v>
      </c>
      <c r="Q408" s="69" t="str">
        <f>IF($N408="C",COUNTIF($N$9:$N$9781,"C")-'Rosa e Controlli'!$I$35,"0")</f>
        <v>0</v>
      </c>
      <c r="R408" s="69" t="str">
        <f>IF($N408="A",COUNTIF($N$9:$N$9781,"A")-'Rosa e Controlli'!$I$36,"0")</f>
        <v>0</v>
      </c>
      <c r="S408" s="69">
        <f t="shared" si="46"/>
        <v>0</v>
      </c>
      <c r="T408" s="69" t="str">
        <f t="shared" si="47"/>
        <v/>
      </c>
      <c r="U408" s="69"/>
      <c r="V408" s="69"/>
      <c r="W408" s="69"/>
    </row>
    <row r="409" spans="1:23" x14ac:dyDescent="0.25">
      <c r="A409" s="61" t="str">
        <f t="shared" si="42"/>
        <v/>
      </c>
      <c r="B409" s="77"/>
      <c r="C409" s="81" t="s">
        <v>64</v>
      </c>
      <c r="D409" s="81">
        <v>543</v>
      </c>
      <c r="E409" s="81" t="s">
        <v>562</v>
      </c>
      <c r="F409" s="81" t="s">
        <v>240</v>
      </c>
      <c r="G409" s="81">
        <v>1</v>
      </c>
      <c r="H409" s="61" t="str">
        <f t="shared" si="43"/>
        <v/>
      </c>
      <c r="I409" s="62" t="str">
        <f t="shared" si="48"/>
        <v/>
      </c>
      <c r="J409" s="62" t="str">
        <f>IF(B409&lt;&gt;"",COUNTIF(B$9:$B10183,B409),"")</f>
        <v/>
      </c>
      <c r="K409" s="62"/>
      <c r="L409" s="62" t="str">
        <f>IF(B409&lt;&gt;"",COUNTIF(M$9:$M10183,F409),"")</f>
        <v/>
      </c>
      <c r="M409" s="62" t="str">
        <f t="shared" si="44"/>
        <v/>
      </c>
      <c r="N409" s="69" t="str">
        <f t="shared" si="45"/>
        <v/>
      </c>
      <c r="O409" s="69" t="str">
        <f>IF($N409="P",COUNTIF($N$9:$N$9781,"P")-'Rosa e Controlli'!$I$33,"0")</f>
        <v>0</v>
      </c>
      <c r="P409" s="69" t="str">
        <f>IF($N409="D",COUNTIF($N$9:$N$9781,"D")-'Rosa e Controlli'!$I$34,"0")</f>
        <v>0</v>
      </c>
      <c r="Q409" s="69" t="str">
        <f>IF($N409="C",COUNTIF($N$9:$N$9781,"C")-'Rosa e Controlli'!$I$35,"0")</f>
        <v>0</v>
      </c>
      <c r="R409" s="69" t="str">
        <f>IF($N409="A",COUNTIF($N$9:$N$9781,"A")-'Rosa e Controlli'!$I$36,"0")</f>
        <v>0</v>
      </c>
      <c r="S409" s="69">
        <f t="shared" si="46"/>
        <v>0</v>
      </c>
      <c r="T409" s="69" t="str">
        <f t="shared" si="47"/>
        <v/>
      </c>
      <c r="U409" s="69"/>
      <c r="V409" s="69"/>
      <c r="W409" s="69"/>
    </row>
    <row r="410" spans="1:23" x14ac:dyDescent="0.25">
      <c r="A410" s="61" t="str">
        <f t="shared" si="42"/>
        <v/>
      </c>
      <c r="B410" s="77"/>
      <c r="C410" s="81" t="s">
        <v>64</v>
      </c>
      <c r="D410" s="81">
        <v>544</v>
      </c>
      <c r="E410" s="81" t="s">
        <v>563</v>
      </c>
      <c r="F410" s="81" t="s">
        <v>225</v>
      </c>
      <c r="G410" s="81">
        <v>24</v>
      </c>
      <c r="H410" s="61" t="str">
        <f t="shared" si="43"/>
        <v/>
      </c>
      <c r="I410" s="62" t="str">
        <f t="shared" si="48"/>
        <v/>
      </c>
      <c r="J410" s="62" t="str">
        <f>IF(B410&lt;&gt;"",COUNTIF(B$9:$B10184,B410),"")</f>
        <v/>
      </c>
      <c r="K410" s="62"/>
      <c r="L410" s="62" t="str">
        <f>IF(B410&lt;&gt;"",COUNTIF(M$9:$M10184,F410),"")</f>
        <v/>
      </c>
      <c r="M410" s="62" t="str">
        <f t="shared" si="44"/>
        <v/>
      </c>
      <c r="N410" s="69" t="str">
        <f t="shared" si="45"/>
        <v/>
      </c>
      <c r="O410" s="69" t="str">
        <f>IF($N410="P",COUNTIF($N$9:$N$9781,"P")-'Rosa e Controlli'!$I$33,"0")</f>
        <v>0</v>
      </c>
      <c r="P410" s="69" t="str">
        <f>IF($N410="D",COUNTIF($N$9:$N$9781,"D")-'Rosa e Controlli'!$I$34,"0")</f>
        <v>0</v>
      </c>
      <c r="Q410" s="69" t="str">
        <f>IF($N410="C",COUNTIF($N$9:$N$9781,"C")-'Rosa e Controlli'!$I$35,"0")</f>
        <v>0</v>
      </c>
      <c r="R410" s="69" t="str">
        <f>IF($N410="A",COUNTIF($N$9:$N$9781,"A")-'Rosa e Controlli'!$I$36,"0")</f>
        <v>0</v>
      </c>
      <c r="S410" s="69">
        <f t="shared" si="46"/>
        <v>0</v>
      </c>
      <c r="T410" s="69" t="str">
        <f t="shared" si="47"/>
        <v/>
      </c>
      <c r="U410" s="69"/>
      <c r="V410" s="69"/>
      <c r="W410" s="69"/>
    </row>
    <row r="411" spans="1:23" x14ac:dyDescent="0.25">
      <c r="A411" s="61" t="str">
        <f t="shared" si="42"/>
        <v/>
      </c>
      <c r="B411" s="77"/>
      <c r="C411" s="81" t="s">
        <v>64</v>
      </c>
      <c r="D411" s="81">
        <v>545</v>
      </c>
      <c r="E411" s="81" t="s">
        <v>564</v>
      </c>
      <c r="F411" s="81" t="s">
        <v>282</v>
      </c>
      <c r="G411" s="81">
        <v>14</v>
      </c>
      <c r="H411" s="61" t="str">
        <f t="shared" si="43"/>
        <v/>
      </c>
      <c r="I411" s="62" t="str">
        <f t="shared" si="48"/>
        <v/>
      </c>
      <c r="J411" s="62" t="str">
        <f>IF(B411&lt;&gt;"",COUNTIF(B$9:$B10185,B411),"")</f>
        <v/>
      </c>
      <c r="K411" s="62"/>
      <c r="L411" s="62" t="str">
        <f>IF(B411&lt;&gt;"",COUNTIF(M$9:$M10185,F411),"")</f>
        <v/>
      </c>
      <c r="M411" s="62" t="str">
        <f t="shared" si="44"/>
        <v/>
      </c>
      <c r="N411" s="69" t="str">
        <f t="shared" si="45"/>
        <v/>
      </c>
      <c r="O411" s="69" t="str">
        <f>IF($N411="P",COUNTIF($N$9:$N$9781,"P")-'Rosa e Controlli'!$I$33,"0")</f>
        <v>0</v>
      </c>
      <c r="P411" s="69" t="str">
        <f>IF($N411="D",COUNTIF($N$9:$N$9781,"D")-'Rosa e Controlli'!$I$34,"0")</f>
        <v>0</v>
      </c>
      <c r="Q411" s="69" t="str">
        <f>IF($N411="C",COUNTIF($N$9:$N$9781,"C")-'Rosa e Controlli'!$I$35,"0")</f>
        <v>0</v>
      </c>
      <c r="R411" s="69" t="str">
        <f>IF($N411="A",COUNTIF($N$9:$N$9781,"A")-'Rosa e Controlli'!$I$36,"0")</f>
        <v>0</v>
      </c>
      <c r="S411" s="69">
        <f t="shared" si="46"/>
        <v>0</v>
      </c>
      <c r="T411" s="69" t="str">
        <f t="shared" si="47"/>
        <v/>
      </c>
      <c r="U411" s="69"/>
      <c r="V411" s="69"/>
      <c r="W411" s="69"/>
    </row>
    <row r="412" spans="1:23" x14ac:dyDescent="0.25">
      <c r="A412" s="61" t="str">
        <f t="shared" si="42"/>
        <v/>
      </c>
      <c r="B412" s="77"/>
      <c r="C412" s="81" t="s">
        <v>64</v>
      </c>
      <c r="D412" s="81">
        <v>547</v>
      </c>
      <c r="E412" s="81" t="s">
        <v>565</v>
      </c>
      <c r="F412" s="81" t="s">
        <v>238</v>
      </c>
      <c r="G412" s="81">
        <v>11</v>
      </c>
      <c r="H412" s="61" t="str">
        <f t="shared" si="43"/>
        <v/>
      </c>
      <c r="I412" s="62" t="str">
        <f t="shared" si="48"/>
        <v/>
      </c>
      <c r="J412" s="62" t="str">
        <f>IF(B412&lt;&gt;"",COUNTIF(B$9:$B10186,B412),"")</f>
        <v/>
      </c>
      <c r="K412" s="62"/>
      <c r="L412" s="62" t="str">
        <f>IF(B412&lt;&gt;"",COUNTIF(M$9:$M10186,F412),"")</f>
        <v/>
      </c>
      <c r="M412" s="62" t="str">
        <f t="shared" si="44"/>
        <v/>
      </c>
      <c r="N412" s="69" t="str">
        <f t="shared" si="45"/>
        <v/>
      </c>
      <c r="O412" s="69" t="str">
        <f>IF($N412="P",COUNTIF($N$9:$N$9781,"P")-'Rosa e Controlli'!$I$33,"0")</f>
        <v>0</v>
      </c>
      <c r="P412" s="69" t="str">
        <f>IF($N412="D",COUNTIF($N$9:$N$9781,"D")-'Rosa e Controlli'!$I$34,"0")</f>
        <v>0</v>
      </c>
      <c r="Q412" s="69" t="str">
        <f>IF($N412="C",COUNTIF($N$9:$N$9781,"C")-'Rosa e Controlli'!$I$35,"0")</f>
        <v>0</v>
      </c>
      <c r="R412" s="69" t="str">
        <f>IF($N412="A",COUNTIF($N$9:$N$9781,"A")-'Rosa e Controlli'!$I$36,"0")</f>
        <v>0</v>
      </c>
      <c r="S412" s="69">
        <f t="shared" si="46"/>
        <v>0</v>
      </c>
      <c r="T412" s="69" t="str">
        <f t="shared" si="47"/>
        <v/>
      </c>
      <c r="U412" s="69"/>
      <c r="V412" s="69"/>
      <c r="W412" s="69"/>
    </row>
    <row r="413" spans="1:23" x14ac:dyDescent="0.25">
      <c r="A413" s="61" t="str">
        <f t="shared" si="42"/>
        <v/>
      </c>
      <c r="B413" s="77"/>
      <c r="C413" s="81" t="s">
        <v>64</v>
      </c>
      <c r="D413" s="81">
        <v>548</v>
      </c>
      <c r="E413" s="81" t="s">
        <v>566</v>
      </c>
      <c r="F413" s="81" t="s">
        <v>242</v>
      </c>
      <c r="G413" s="81">
        <v>10</v>
      </c>
      <c r="H413" s="61" t="str">
        <f t="shared" si="43"/>
        <v/>
      </c>
      <c r="I413" s="62" t="str">
        <f t="shared" si="48"/>
        <v/>
      </c>
      <c r="J413" s="62" t="str">
        <f>IF(B413&lt;&gt;"",COUNTIF(B$9:$B10187,B413),"")</f>
        <v/>
      </c>
      <c r="K413" s="62"/>
      <c r="L413" s="62" t="str">
        <f>IF(B413&lt;&gt;"",COUNTIF(M$9:$M10187,F413),"")</f>
        <v/>
      </c>
      <c r="M413" s="62" t="str">
        <f t="shared" si="44"/>
        <v/>
      </c>
      <c r="N413" s="69" t="str">
        <f t="shared" si="45"/>
        <v/>
      </c>
      <c r="O413" s="69" t="str">
        <f>IF($N413="P",COUNTIF($N$9:$N$9781,"P")-'Rosa e Controlli'!$I$33,"0")</f>
        <v>0</v>
      </c>
      <c r="P413" s="69" t="str">
        <f>IF($N413="D",COUNTIF($N$9:$N$9781,"D")-'Rosa e Controlli'!$I$34,"0")</f>
        <v>0</v>
      </c>
      <c r="Q413" s="69" t="str">
        <f>IF($N413="C",COUNTIF($N$9:$N$9781,"C")-'Rosa e Controlli'!$I$35,"0")</f>
        <v>0</v>
      </c>
      <c r="R413" s="69" t="str">
        <f>IF($N413="A",COUNTIF($N$9:$N$9781,"A")-'Rosa e Controlli'!$I$36,"0")</f>
        <v>0</v>
      </c>
      <c r="S413" s="69">
        <f t="shared" si="46"/>
        <v>0</v>
      </c>
      <c r="T413" s="69" t="str">
        <f t="shared" si="47"/>
        <v/>
      </c>
      <c r="U413" s="69"/>
      <c r="V413" s="69"/>
      <c r="W413" s="69"/>
    </row>
    <row r="414" spans="1:23" x14ac:dyDescent="0.25">
      <c r="A414" s="61" t="str">
        <f t="shared" si="42"/>
        <v/>
      </c>
      <c r="B414" s="77"/>
      <c r="C414" s="81" t="s">
        <v>64</v>
      </c>
      <c r="D414" s="81">
        <v>549</v>
      </c>
      <c r="E414" s="81" t="s">
        <v>175</v>
      </c>
      <c r="F414" s="81" t="s">
        <v>56</v>
      </c>
      <c r="G414" s="81">
        <v>30</v>
      </c>
      <c r="H414" s="61" t="str">
        <f t="shared" si="43"/>
        <v/>
      </c>
      <c r="I414" s="62" t="str">
        <f t="shared" si="48"/>
        <v/>
      </c>
      <c r="J414" s="62" t="str">
        <f>IF(B414&lt;&gt;"",COUNTIF(B$9:$B10188,B414),"")</f>
        <v/>
      </c>
      <c r="K414" s="62"/>
      <c r="L414" s="62" t="str">
        <f>IF(B414&lt;&gt;"",COUNTIF(M$9:$M10188,F414),"")</f>
        <v/>
      </c>
      <c r="M414" s="62" t="str">
        <f t="shared" si="44"/>
        <v/>
      </c>
      <c r="N414" s="69" t="str">
        <f t="shared" si="45"/>
        <v/>
      </c>
      <c r="O414" s="69" t="str">
        <f>IF($N414="P",COUNTIF($N$9:$N$9781,"P")-'Rosa e Controlli'!$I$33,"0")</f>
        <v>0</v>
      </c>
      <c r="P414" s="69" t="str">
        <f>IF($N414="D",COUNTIF($N$9:$N$9781,"D")-'Rosa e Controlli'!$I$34,"0")</f>
        <v>0</v>
      </c>
      <c r="Q414" s="69" t="str">
        <f>IF($N414="C",COUNTIF($N$9:$N$9781,"C")-'Rosa e Controlli'!$I$35,"0")</f>
        <v>0</v>
      </c>
      <c r="R414" s="69" t="str">
        <f>IF($N414="A",COUNTIF($N$9:$N$9781,"A")-'Rosa e Controlli'!$I$36,"0")</f>
        <v>0</v>
      </c>
      <c r="S414" s="69">
        <f t="shared" si="46"/>
        <v>0</v>
      </c>
      <c r="T414" s="69" t="str">
        <f t="shared" si="47"/>
        <v/>
      </c>
      <c r="U414" s="69"/>
      <c r="V414" s="69"/>
      <c r="W414" s="69"/>
    </row>
    <row r="415" spans="1:23" x14ac:dyDescent="0.25">
      <c r="A415" s="61" t="str">
        <f t="shared" si="42"/>
        <v/>
      </c>
      <c r="B415" s="77"/>
      <c r="C415" s="81" t="s">
        <v>64</v>
      </c>
      <c r="D415" s="81">
        <v>550</v>
      </c>
      <c r="E415" s="81" t="s">
        <v>567</v>
      </c>
      <c r="F415" s="81" t="s">
        <v>290</v>
      </c>
      <c r="G415" s="81">
        <v>10</v>
      </c>
      <c r="H415" s="61" t="str">
        <f t="shared" si="43"/>
        <v/>
      </c>
      <c r="I415" s="62" t="str">
        <f t="shared" si="48"/>
        <v/>
      </c>
      <c r="J415" s="62" t="str">
        <f>IF(B415&lt;&gt;"",COUNTIF(B$9:$B10189,B415),"")</f>
        <v/>
      </c>
      <c r="K415" s="62"/>
      <c r="L415" s="62" t="str">
        <f>IF(B415&lt;&gt;"",COUNTIF(M$9:$M10189,F415),"")</f>
        <v/>
      </c>
      <c r="M415" s="62" t="str">
        <f t="shared" si="44"/>
        <v/>
      </c>
      <c r="N415" s="69" t="str">
        <f t="shared" si="45"/>
        <v/>
      </c>
      <c r="O415" s="69" t="str">
        <f>IF($N415="P",COUNTIF($N$9:$N$9781,"P")-'Rosa e Controlli'!$I$33,"0")</f>
        <v>0</v>
      </c>
      <c r="P415" s="69" t="str">
        <f>IF($N415="D",COUNTIF($N$9:$N$9781,"D")-'Rosa e Controlli'!$I$34,"0")</f>
        <v>0</v>
      </c>
      <c r="Q415" s="69" t="str">
        <f>IF($N415="C",COUNTIF($N$9:$N$9781,"C")-'Rosa e Controlli'!$I$35,"0")</f>
        <v>0</v>
      </c>
      <c r="R415" s="69" t="str">
        <f>IF($N415="A",COUNTIF($N$9:$N$9781,"A")-'Rosa e Controlli'!$I$36,"0")</f>
        <v>0</v>
      </c>
      <c r="S415" s="69">
        <f t="shared" si="46"/>
        <v>0</v>
      </c>
      <c r="T415" s="69" t="str">
        <f t="shared" si="47"/>
        <v/>
      </c>
      <c r="U415" s="69"/>
      <c r="V415" s="69"/>
      <c r="W415" s="69"/>
    </row>
    <row r="416" spans="1:23" x14ac:dyDescent="0.25">
      <c r="A416" s="61" t="str">
        <f t="shared" si="42"/>
        <v/>
      </c>
      <c r="B416" s="77"/>
      <c r="C416" s="81" t="s">
        <v>64</v>
      </c>
      <c r="D416" s="81">
        <v>551</v>
      </c>
      <c r="E416" s="81" t="s">
        <v>568</v>
      </c>
      <c r="F416" s="81" t="s">
        <v>56</v>
      </c>
      <c r="G416" s="81">
        <v>14</v>
      </c>
      <c r="H416" s="61" t="str">
        <f t="shared" si="43"/>
        <v/>
      </c>
      <c r="I416" s="62" t="str">
        <f t="shared" si="48"/>
        <v/>
      </c>
      <c r="J416" s="62" t="str">
        <f>IF(B416&lt;&gt;"",COUNTIF(B$9:$B10190,B416),"")</f>
        <v/>
      </c>
      <c r="K416" s="62"/>
      <c r="L416" s="62" t="str">
        <f>IF(B416&lt;&gt;"",COUNTIF(M$9:$M10190,F416),"")</f>
        <v/>
      </c>
      <c r="M416" s="62" t="str">
        <f t="shared" si="44"/>
        <v/>
      </c>
      <c r="N416" s="69" t="str">
        <f t="shared" si="45"/>
        <v/>
      </c>
      <c r="O416" s="69" t="str">
        <f>IF($N416="P",COUNTIF($N$9:$N$9781,"P")-'Rosa e Controlli'!$I$33,"0")</f>
        <v>0</v>
      </c>
      <c r="P416" s="69" t="str">
        <f>IF($N416="D",COUNTIF($N$9:$N$9781,"D")-'Rosa e Controlli'!$I$34,"0")</f>
        <v>0</v>
      </c>
      <c r="Q416" s="69" t="str">
        <f>IF($N416="C",COUNTIF($N$9:$N$9781,"C")-'Rosa e Controlli'!$I$35,"0")</f>
        <v>0</v>
      </c>
      <c r="R416" s="69" t="str">
        <f>IF($N416="A",COUNTIF($N$9:$N$9781,"A")-'Rosa e Controlli'!$I$36,"0")</f>
        <v>0</v>
      </c>
      <c r="S416" s="69">
        <f t="shared" si="46"/>
        <v>0</v>
      </c>
      <c r="T416" s="69" t="str">
        <f t="shared" si="47"/>
        <v/>
      </c>
      <c r="U416" s="69"/>
      <c r="V416" s="69"/>
      <c r="W416" s="69"/>
    </row>
    <row r="417" spans="1:23" x14ac:dyDescent="0.25">
      <c r="A417" s="61" t="str">
        <f t="shared" si="42"/>
        <v/>
      </c>
      <c r="B417" s="77"/>
      <c r="C417" s="81" t="s">
        <v>64</v>
      </c>
      <c r="D417" s="81">
        <v>552</v>
      </c>
      <c r="E417" s="81" t="s">
        <v>569</v>
      </c>
      <c r="F417" s="81" t="s">
        <v>228</v>
      </c>
      <c r="G417" s="81">
        <v>27</v>
      </c>
      <c r="H417" s="61" t="str">
        <f t="shared" si="43"/>
        <v/>
      </c>
      <c r="I417" s="62" t="str">
        <f t="shared" si="48"/>
        <v/>
      </c>
      <c r="J417" s="62" t="str">
        <f>IF(B417&lt;&gt;"",COUNTIF(B$9:$B10191,B417),"")</f>
        <v/>
      </c>
      <c r="K417" s="62"/>
      <c r="L417" s="62" t="str">
        <f>IF(B417&lt;&gt;"",COUNTIF(M$9:$M10191,F417),"")</f>
        <v/>
      </c>
      <c r="M417" s="62" t="str">
        <f t="shared" si="44"/>
        <v/>
      </c>
      <c r="N417" s="69" t="str">
        <f t="shared" si="45"/>
        <v/>
      </c>
      <c r="O417" s="69" t="str">
        <f>IF($N417="P",COUNTIF($N$9:$N$9781,"P")-'Rosa e Controlli'!$I$33,"0")</f>
        <v>0</v>
      </c>
      <c r="P417" s="69" t="str">
        <f>IF($N417="D",COUNTIF($N$9:$N$9781,"D")-'Rosa e Controlli'!$I$34,"0")</f>
        <v>0</v>
      </c>
      <c r="Q417" s="69" t="str">
        <f>IF($N417="C",COUNTIF($N$9:$N$9781,"C")-'Rosa e Controlli'!$I$35,"0")</f>
        <v>0</v>
      </c>
      <c r="R417" s="69" t="str">
        <f>IF($N417="A",COUNTIF($N$9:$N$9781,"A")-'Rosa e Controlli'!$I$36,"0")</f>
        <v>0</v>
      </c>
      <c r="S417" s="69">
        <f t="shared" si="46"/>
        <v>0</v>
      </c>
      <c r="T417" s="69" t="str">
        <f t="shared" si="47"/>
        <v/>
      </c>
      <c r="U417" s="69"/>
      <c r="V417" s="69"/>
      <c r="W417" s="69"/>
    </row>
    <row r="418" spans="1:23" x14ac:dyDescent="0.25">
      <c r="A418" s="61" t="str">
        <f t="shared" si="42"/>
        <v/>
      </c>
      <c r="B418" s="77"/>
      <c r="C418" s="81" t="s">
        <v>64</v>
      </c>
      <c r="D418" s="81">
        <v>553</v>
      </c>
      <c r="E418" s="81" t="s">
        <v>147</v>
      </c>
      <c r="F418" s="81" t="s">
        <v>58</v>
      </c>
      <c r="G418" s="81">
        <v>14</v>
      </c>
      <c r="H418" s="61" t="str">
        <f t="shared" si="43"/>
        <v/>
      </c>
      <c r="I418" s="62" t="str">
        <f t="shared" si="48"/>
        <v/>
      </c>
      <c r="J418" s="62" t="str">
        <f>IF(B418&lt;&gt;"",COUNTIF(B$9:$B10192,B418),"")</f>
        <v/>
      </c>
      <c r="K418" s="62"/>
      <c r="L418" s="62" t="str">
        <f>IF(B418&lt;&gt;"",COUNTIF(M$9:$M10192,F418),"")</f>
        <v/>
      </c>
      <c r="M418" s="62" t="str">
        <f t="shared" si="44"/>
        <v/>
      </c>
      <c r="N418" s="69" t="str">
        <f t="shared" si="45"/>
        <v/>
      </c>
      <c r="O418" s="69" t="str">
        <f>IF($N418="P",COUNTIF($N$9:$N$9781,"P")-'Rosa e Controlli'!$I$33,"0")</f>
        <v>0</v>
      </c>
      <c r="P418" s="69" t="str">
        <f>IF($N418="D",COUNTIF($N$9:$N$9781,"D")-'Rosa e Controlli'!$I$34,"0")</f>
        <v>0</v>
      </c>
      <c r="Q418" s="69" t="str">
        <f>IF($N418="C",COUNTIF($N$9:$N$9781,"C")-'Rosa e Controlli'!$I$35,"0")</f>
        <v>0</v>
      </c>
      <c r="R418" s="69" t="str">
        <f>IF($N418="A",COUNTIF($N$9:$N$9781,"A")-'Rosa e Controlli'!$I$36,"0")</f>
        <v>0</v>
      </c>
      <c r="S418" s="69">
        <f t="shared" si="46"/>
        <v>0</v>
      </c>
      <c r="T418" s="69" t="str">
        <f t="shared" si="47"/>
        <v/>
      </c>
      <c r="U418" s="69"/>
      <c r="V418" s="69"/>
      <c r="W418" s="69"/>
    </row>
    <row r="419" spans="1:23" x14ac:dyDescent="0.25">
      <c r="A419" s="61" t="str">
        <f t="shared" si="42"/>
        <v/>
      </c>
      <c r="B419" s="77"/>
      <c r="C419" s="81" t="s">
        <v>64</v>
      </c>
      <c r="D419" s="81">
        <v>554</v>
      </c>
      <c r="E419" s="81" t="s">
        <v>570</v>
      </c>
      <c r="F419" s="81" t="s">
        <v>225</v>
      </c>
      <c r="G419" s="81">
        <v>12</v>
      </c>
      <c r="H419" s="61" t="str">
        <f t="shared" si="43"/>
        <v/>
      </c>
      <c r="I419" s="62" t="str">
        <f t="shared" si="48"/>
        <v/>
      </c>
      <c r="J419" s="62" t="str">
        <f>IF(B419&lt;&gt;"",COUNTIF(B$9:$B10193,B419),"")</f>
        <v/>
      </c>
      <c r="K419" s="62"/>
      <c r="L419" s="62" t="str">
        <f>IF(B419&lt;&gt;"",COUNTIF(M$9:$M10193,F419),"")</f>
        <v/>
      </c>
      <c r="M419" s="62" t="str">
        <f t="shared" si="44"/>
        <v/>
      </c>
      <c r="N419" s="69" t="str">
        <f t="shared" si="45"/>
        <v/>
      </c>
      <c r="O419" s="69" t="str">
        <f>IF($N419="P",COUNTIF($N$9:$N$9781,"P")-'Rosa e Controlli'!$I$33,"0")</f>
        <v>0</v>
      </c>
      <c r="P419" s="69" t="str">
        <f>IF($N419="D",COUNTIF($N$9:$N$9781,"D")-'Rosa e Controlli'!$I$34,"0")</f>
        <v>0</v>
      </c>
      <c r="Q419" s="69" t="str">
        <f>IF($N419="C",COUNTIF($N$9:$N$9781,"C")-'Rosa e Controlli'!$I$35,"0")</f>
        <v>0</v>
      </c>
      <c r="R419" s="69" t="str">
        <f>IF($N419="A",COUNTIF($N$9:$N$9781,"A")-'Rosa e Controlli'!$I$36,"0")</f>
        <v>0</v>
      </c>
      <c r="S419" s="69">
        <f t="shared" si="46"/>
        <v>0</v>
      </c>
      <c r="T419" s="69" t="str">
        <f t="shared" si="47"/>
        <v/>
      </c>
      <c r="U419" s="69"/>
      <c r="V419" s="69"/>
      <c r="W419" s="69"/>
    </row>
    <row r="420" spans="1:23" x14ac:dyDescent="0.25">
      <c r="A420" s="61" t="str">
        <f t="shared" si="42"/>
        <v/>
      </c>
      <c r="B420" s="77"/>
      <c r="C420" s="81" t="s">
        <v>64</v>
      </c>
      <c r="D420" s="81">
        <v>555</v>
      </c>
      <c r="E420" s="81" t="s">
        <v>176</v>
      </c>
      <c r="F420" s="81" t="s">
        <v>54</v>
      </c>
      <c r="G420" s="81">
        <v>18</v>
      </c>
      <c r="H420" s="61" t="str">
        <f t="shared" si="43"/>
        <v/>
      </c>
      <c r="I420" s="62" t="str">
        <f t="shared" si="48"/>
        <v/>
      </c>
      <c r="J420" s="62" t="str">
        <f>IF(B420&lt;&gt;"",COUNTIF(B$9:$B10194,B420),"")</f>
        <v/>
      </c>
      <c r="K420" s="62"/>
      <c r="L420" s="62" t="str">
        <f>IF(B420&lt;&gt;"",COUNTIF(M$9:$M10194,F420),"")</f>
        <v/>
      </c>
      <c r="M420" s="62" t="str">
        <f t="shared" si="44"/>
        <v/>
      </c>
      <c r="N420" s="69" t="str">
        <f t="shared" si="45"/>
        <v/>
      </c>
      <c r="O420" s="69" t="str">
        <f>IF($N420="P",COUNTIF($N$9:$N$9781,"P")-'Rosa e Controlli'!$I$33,"0")</f>
        <v>0</v>
      </c>
      <c r="P420" s="69" t="str">
        <f>IF($N420="D",COUNTIF($N$9:$N$9781,"D")-'Rosa e Controlli'!$I$34,"0")</f>
        <v>0</v>
      </c>
      <c r="Q420" s="69" t="str">
        <f>IF($N420="C",COUNTIF($N$9:$N$9781,"C")-'Rosa e Controlli'!$I$35,"0")</f>
        <v>0</v>
      </c>
      <c r="R420" s="69" t="str">
        <f>IF($N420="A",COUNTIF($N$9:$N$9781,"A")-'Rosa e Controlli'!$I$36,"0")</f>
        <v>0</v>
      </c>
      <c r="S420" s="69">
        <f t="shared" si="46"/>
        <v>0</v>
      </c>
      <c r="T420" s="69" t="str">
        <f t="shared" si="47"/>
        <v/>
      </c>
      <c r="U420" s="69"/>
      <c r="V420" s="69"/>
      <c r="W420" s="69"/>
    </row>
    <row r="421" spans="1:23" x14ac:dyDescent="0.25">
      <c r="A421" s="61" t="str">
        <f t="shared" si="42"/>
        <v/>
      </c>
      <c r="B421" s="77"/>
      <c r="C421" s="81" t="s">
        <v>64</v>
      </c>
      <c r="D421" s="81">
        <v>556</v>
      </c>
      <c r="E421" s="81" t="s">
        <v>148</v>
      </c>
      <c r="F421" s="81" t="s">
        <v>71</v>
      </c>
      <c r="G421" s="81">
        <v>5</v>
      </c>
      <c r="H421" s="61" t="str">
        <f t="shared" si="43"/>
        <v/>
      </c>
      <c r="I421" s="62" t="str">
        <f t="shared" si="48"/>
        <v/>
      </c>
      <c r="J421" s="62" t="str">
        <f>IF(B421&lt;&gt;"",COUNTIF(B$9:$B10195,B421),"")</f>
        <v/>
      </c>
      <c r="K421" s="62"/>
      <c r="L421" s="62" t="str">
        <f>IF(B421&lt;&gt;"",COUNTIF(M$9:$M10195,F421),"")</f>
        <v/>
      </c>
      <c r="M421" s="62" t="str">
        <f t="shared" si="44"/>
        <v/>
      </c>
      <c r="N421" s="69" t="str">
        <f t="shared" si="45"/>
        <v/>
      </c>
      <c r="O421" s="69" t="str">
        <f>IF($N421="P",COUNTIF($N$9:$N$9781,"P")-'Rosa e Controlli'!$I$33,"0")</f>
        <v>0</v>
      </c>
      <c r="P421" s="69" t="str">
        <f>IF($N421="D",COUNTIF($N$9:$N$9781,"D")-'Rosa e Controlli'!$I$34,"0")</f>
        <v>0</v>
      </c>
      <c r="Q421" s="69" t="str">
        <f>IF($N421="C",COUNTIF($N$9:$N$9781,"C")-'Rosa e Controlli'!$I$35,"0")</f>
        <v>0</v>
      </c>
      <c r="R421" s="69" t="str">
        <f>IF($N421="A",COUNTIF($N$9:$N$9781,"A")-'Rosa e Controlli'!$I$36,"0")</f>
        <v>0</v>
      </c>
      <c r="S421" s="69">
        <f t="shared" si="46"/>
        <v>0</v>
      </c>
      <c r="T421" s="69" t="str">
        <f t="shared" si="47"/>
        <v/>
      </c>
      <c r="U421" s="69"/>
      <c r="V421" s="69"/>
      <c r="W421" s="69"/>
    </row>
    <row r="422" spans="1:23" x14ac:dyDescent="0.25">
      <c r="A422" s="61" t="str">
        <f t="shared" si="42"/>
        <v/>
      </c>
      <c r="B422" s="77"/>
      <c r="C422" s="81" t="s">
        <v>64</v>
      </c>
      <c r="D422" s="81">
        <v>557</v>
      </c>
      <c r="E422" s="81" t="s">
        <v>571</v>
      </c>
      <c r="F422" s="81" t="s">
        <v>59</v>
      </c>
      <c r="G422" s="81">
        <v>12</v>
      </c>
      <c r="H422" s="61" t="str">
        <f t="shared" si="43"/>
        <v/>
      </c>
      <c r="I422" s="62" t="str">
        <f t="shared" si="48"/>
        <v/>
      </c>
      <c r="J422" s="62" t="str">
        <f>IF(B422&lt;&gt;"",COUNTIF(B$9:$B10196,B422),"")</f>
        <v/>
      </c>
      <c r="K422" s="62"/>
      <c r="L422" s="62" t="str">
        <f>IF(B422&lt;&gt;"",COUNTIF(M$9:$M10196,F422),"")</f>
        <v/>
      </c>
      <c r="M422" s="62" t="str">
        <f t="shared" si="44"/>
        <v/>
      </c>
      <c r="N422" s="69" t="str">
        <f t="shared" si="45"/>
        <v/>
      </c>
      <c r="O422" s="69" t="str">
        <f>IF($N422="P",COUNTIF($N$9:$N$9781,"P")-'Rosa e Controlli'!$I$33,"0")</f>
        <v>0</v>
      </c>
      <c r="P422" s="69" t="str">
        <f>IF($N422="D",COUNTIF($N$9:$N$9781,"D")-'Rosa e Controlli'!$I$34,"0")</f>
        <v>0</v>
      </c>
      <c r="Q422" s="69" t="str">
        <f>IF($N422="C",COUNTIF($N$9:$N$9781,"C")-'Rosa e Controlli'!$I$35,"0")</f>
        <v>0</v>
      </c>
      <c r="R422" s="69" t="str">
        <f>IF($N422="A",COUNTIF($N$9:$N$9781,"A")-'Rosa e Controlli'!$I$36,"0")</f>
        <v>0</v>
      </c>
      <c r="S422" s="69">
        <f t="shared" si="46"/>
        <v>0</v>
      </c>
      <c r="T422" s="69" t="str">
        <f t="shared" si="47"/>
        <v/>
      </c>
      <c r="U422" s="69"/>
      <c r="V422" s="69"/>
      <c r="W422" s="69"/>
    </row>
    <row r="423" spans="1:23" x14ac:dyDescent="0.25">
      <c r="A423" s="61" t="str">
        <f t="shared" si="42"/>
        <v/>
      </c>
      <c r="B423" s="77"/>
      <c r="C423" s="81" t="s">
        <v>64</v>
      </c>
      <c r="D423" s="81">
        <v>558</v>
      </c>
      <c r="E423" s="81" t="s">
        <v>191</v>
      </c>
      <c r="F423" s="81" t="s">
        <v>61</v>
      </c>
      <c r="G423" s="81">
        <v>11</v>
      </c>
      <c r="H423" s="61" t="str">
        <f t="shared" si="43"/>
        <v/>
      </c>
      <c r="I423" s="62" t="str">
        <f t="shared" si="48"/>
        <v/>
      </c>
      <c r="J423" s="62" t="str">
        <f>IF(B423&lt;&gt;"",COUNTIF(B$9:$B10197,B423),"")</f>
        <v/>
      </c>
      <c r="K423" s="62"/>
      <c r="L423" s="62" t="str">
        <f>IF(B423&lt;&gt;"",COUNTIF(M$9:$M10197,F423),"")</f>
        <v/>
      </c>
      <c r="M423" s="62" t="str">
        <f t="shared" si="44"/>
        <v/>
      </c>
      <c r="N423" s="69" t="str">
        <f t="shared" si="45"/>
        <v/>
      </c>
      <c r="O423" s="69" t="str">
        <f>IF($N423="P",COUNTIF($N$9:$N$9781,"P")-'Rosa e Controlli'!$I$33,"0")</f>
        <v>0</v>
      </c>
      <c r="P423" s="69" t="str">
        <f>IF($N423="D",COUNTIF($N$9:$N$9781,"D")-'Rosa e Controlli'!$I$34,"0")</f>
        <v>0</v>
      </c>
      <c r="Q423" s="69" t="str">
        <f>IF($N423="C",COUNTIF($N$9:$N$9781,"C")-'Rosa e Controlli'!$I$35,"0")</f>
        <v>0</v>
      </c>
      <c r="R423" s="69" t="str">
        <f>IF($N423="A",COUNTIF($N$9:$N$9781,"A")-'Rosa e Controlli'!$I$36,"0")</f>
        <v>0</v>
      </c>
      <c r="S423" s="69">
        <f t="shared" si="46"/>
        <v>0</v>
      </c>
      <c r="T423" s="69" t="str">
        <f t="shared" si="47"/>
        <v/>
      </c>
      <c r="U423" s="69"/>
      <c r="V423" s="69"/>
      <c r="W423" s="69"/>
    </row>
    <row r="424" spans="1:23" x14ac:dyDescent="0.25">
      <c r="A424" s="61" t="str">
        <f t="shared" si="42"/>
        <v/>
      </c>
      <c r="B424" s="77"/>
      <c r="C424" s="81" t="s">
        <v>64</v>
      </c>
      <c r="D424" s="81">
        <v>559</v>
      </c>
      <c r="E424" s="81" t="s">
        <v>572</v>
      </c>
      <c r="F424" s="81" t="s">
        <v>218</v>
      </c>
      <c r="G424" s="81">
        <v>3</v>
      </c>
      <c r="H424" s="61" t="str">
        <f t="shared" si="43"/>
        <v/>
      </c>
      <c r="I424" s="62" t="str">
        <f t="shared" si="48"/>
        <v/>
      </c>
      <c r="J424" s="62" t="str">
        <f>IF(B424&lt;&gt;"",COUNTIF(B$9:$B10198,B424),"")</f>
        <v/>
      </c>
      <c r="K424" s="62"/>
      <c r="L424" s="62" t="str">
        <f>IF(B424&lt;&gt;"",COUNTIF(M$9:$M10198,F424),"")</f>
        <v/>
      </c>
      <c r="M424" s="62" t="str">
        <f t="shared" si="44"/>
        <v/>
      </c>
      <c r="N424" s="69" t="str">
        <f t="shared" si="45"/>
        <v/>
      </c>
      <c r="O424" s="69" t="str">
        <f>IF($N424="P",COUNTIF($N$9:$N$9781,"P")-'Rosa e Controlli'!$I$33,"0")</f>
        <v>0</v>
      </c>
      <c r="P424" s="69" t="str">
        <f>IF($N424="D",COUNTIF($N$9:$N$9781,"D")-'Rosa e Controlli'!$I$34,"0")</f>
        <v>0</v>
      </c>
      <c r="Q424" s="69" t="str">
        <f>IF($N424="C",COUNTIF($N$9:$N$9781,"C")-'Rosa e Controlli'!$I$35,"0")</f>
        <v>0</v>
      </c>
      <c r="R424" s="69" t="str">
        <f>IF($N424="A",COUNTIF($N$9:$N$9781,"A")-'Rosa e Controlli'!$I$36,"0")</f>
        <v>0</v>
      </c>
      <c r="S424" s="69">
        <f t="shared" si="46"/>
        <v>0</v>
      </c>
      <c r="T424" s="69" t="str">
        <f t="shared" si="47"/>
        <v/>
      </c>
      <c r="U424" s="69"/>
      <c r="V424" s="69"/>
      <c r="W424" s="69"/>
    </row>
    <row r="425" spans="1:23" x14ac:dyDescent="0.25">
      <c r="A425" s="61" t="str">
        <f t="shared" si="42"/>
        <v/>
      </c>
      <c r="B425" s="77"/>
      <c r="C425" s="81" t="s">
        <v>64</v>
      </c>
      <c r="D425" s="81">
        <v>560</v>
      </c>
      <c r="E425" s="81" t="s">
        <v>149</v>
      </c>
      <c r="F425" s="81" t="s">
        <v>71</v>
      </c>
      <c r="G425" s="81">
        <v>6</v>
      </c>
      <c r="H425" s="61" t="str">
        <f t="shared" si="43"/>
        <v/>
      </c>
      <c r="I425" s="62" t="str">
        <f t="shared" si="48"/>
        <v/>
      </c>
      <c r="J425" s="62" t="str">
        <f>IF(B425&lt;&gt;"",COUNTIF(B$9:$B10199,B425),"")</f>
        <v/>
      </c>
      <c r="K425" s="62"/>
      <c r="L425" s="62" t="str">
        <f>IF(B425&lt;&gt;"",COUNTIF(M$9:$M10199,F425),"")</f>
        <v/>
      </c>
      <c r="M425" s="62" t="str">
        <f t="shared" si="44"/>
        <v/>
      </c>
      <c r="N425" s="69" t="str">
        <f t="shared" si="45"/>
        <v/>
      </c>
      <c r="O425" s="69" t="str">
        <f>IF($N425="P",COUNTIF($N$9:$N$9781,"P")-'Rosa e Controlli'!$I$33,"0")</f>
        <v>0</v>
      </c>
      <c r="P425" s="69" t="str">
        <f>IF($N425="D",COUNTIF($N$9:$N$9781,"D")-'Rosa e Controlli'!$I$34,"0")</f>
        <v>0</v>
      </c>
      <c r="Q425" s="69" t="str">
        <f>IF($N425="C",COUNTIF($N$9:$N$9781,"C")-'Rosa e Controlli'!$I$35,"0")</f>
        <v>0</v>
      </c>
      <c r="R425" s="69" t="str">
        <f>IF($N425="A",COUNTIF($N$9:$N$9781,"A")-'Rosa e Controlli'!$I$36,"0")</f>
        <v>0</v>
      </c>
      <c r="S425" s="69">
        <f t="shared" si="46"/>
        <v>0</v>
      </c>
      <c r="T425" s="69" t="str">
        <f t="shared" si="47"/>
        <v/>
      </c>
      <c r="U425" s="69"/>
      <c r="V425" s="69"/>
      <c r="W425" s="69"/>
    </row>
    <row r="426" spans="1:23" x14ac:dyDescent="0.25">
      <c r="A426" s="61" t="str">
        <f t="shared" si="42"/>
        <v/>
      </c>
      <c r="B426" s="77"/>
      <c r="C426" s="81" t="s">
        <v>64</v>
      </c>
      <c r="D426" s="81">
        <v>561</v>
      </c>
      <c r="E426" s="81" t="s">
        <v>573</v>
      </c>
      <c r="F426" s="81" t="s">
        <v>234</v>
      </c>
      <c r="G426" s="81">
        <v>6</v>
      </c>
      <c r="H426" s="61" t="str">
        <f t="shared" si="43"/>
        <v/>
      </c>
      <c r="I426" s="62" t="str">
        <f t="shared" si="48"/>
        <v/>
      </c>
      <c r="J426" s="62" t="str">
        <f>IF(B426&lt;&gt;"",COUNTIF(B$9:$B10200,B426),"")</f>
        <v/>
      </c>
      <c r="K426" s="62"/>
      <c r="L426" s="62" t="str">
        <f>IF(B426&lt;&gt;"",COUNTIF(M$9:$M10200,F426),"")</f>
        <v/>
      </c>
      <c r="M426" s="62" t="str">
        <f t="shared" si="44"/>
        <v/>
      </c>
      <c r="N426" s="69" t="str">
        <f t="shared" si="45"/>
        <v/>
      </c>
      <c r="O426" s="69" t="str">
        <f>IF($N426="P",COUNTIF($N$9:$N$9781,"P")-'Rosa e Controlli'!$I$33,"0")</f>
        <v>0</v>
      </c>
      <c r="P426" s="69" t="str">
        <f>IF($N426="D",COUNTIF($N$9:$N$9781,"D")-'Rosa e Controlli'!$I$34,"0")</f>
        <v>0</v>
      </c>
      <c r="Q426" s="69" t="str">
        <f>IF($N426="C",COUNTIF($N$9:$N$9781,"C")-'Rosa e Controlli'!$I$35,"0")</f>
        <v>0</v>
      </c>
      <c r="R426" s="69" t="str">
        <f>IF($N426="A",COUNTIF($N$9:$N$9781,"A")-'Rosa e Controlli'!$I$36,"0")</f>
        <v>0</v>
      </c>
      <c r="S426" s="69">
        <f t="shared" si="46"/>
        <v>0</v>
      </c>
      <c r="T426" s="69" t="str">
        <f t="shared" si="47"/>
        <v/>
      </c>
      <c r="U426" s="69"/>
      <c r="V426" s="69"/>
      <c r="W426" s="69"/>
    </row>
    <row r="427" spans="1:23" x14ac:dyDescent="0.25">
      <c r="A427" s="61" t="str">
        <f t="shared" si="42"/>
        <v/>
      </c>
      <c r="B427" s="77"/>
      <c r="C427" s="81" t="s">
        <v>64</v>
      </c>
      <c r="D427" s="81">
        <v>562</v>
      </c>
      <c r="E427" s="81" t="s">
        <v>574</v>
      </c>
      <c r="F427" s="81" t="s">
        <v>255</v>
      </c>
      <c r="G427" s="81">
        <v>7</v>
      </c>
      <c r="H427" s="61" t="str">
        <f t="shared" si="43"/>
        <v/>
      </c>
      <c r="I427" s="62" t="str">
        <f t="shared" si="48"/>
        <v/>
      </c>
      <c r="J427" s="62" t="str">
        <f>IF(B427&lt;&gt;"",COUNTIF(B$9:$B10201,B427),"")</f>
        <v/>
      </c>
      <c r="K427" s="62"/>
      <c r="L427" s="62" t="str">
        <f>IF(B427&lt;&gt;"",COUNTIF(M$9:$M10201,F427),"")</f>
        <v/>
      </c>
      <c r="M427" s="62" t="str">
        <f t="shared" si="44"/>
        <v/>
      </c>
      <c r="N427" s="69" t="str">
        <f t="shared" si="45"/>
        <v/>
      </c>
      <c r="O427" s="69" t="str">
        <f>IF($N427="P",COUNTIF($N$9:$N$9781,"P")-'Rosa e Controlli'!$I$33,"0")</f>
        <v>0</v>
      </c>
      <c r="P427" s="69" t="str">
        <f>IF($N427="D",COUNTIF($N$9:$N$9781,"D")-'Rosa e Controlli'!$I$34,"0")</f>
        <v>0</v>
      </c>
      <c r="Q427" s="69" t="str">
        <f>IF($N427="C",COUNTIF($N$9:$N$9781,"C")-'Rosa e Controlli'!$I$35,"0")</f>
        <v>0</v>
      </c>
      <c r="R427" s="69" t="str">
        <f>IF($N427="A",COUNTIF($N$9:$N$9781,"A")-'Rosa e Controlli'!$I$36,"0")</f>
        <v>0</v>
      </c>
      <c r="S427" s="69">
        <f t="shared" si="46"/>
        <v>0</v>
      </c>
      <c r="T427" s="69" t="str">
        <f t="shared" si="47"/>
        <v/>
      </c>
      <c r="U427" s="69"/>
      <c r="V427" s="69"/>
      <c r="W427" s="69"/>
    </row>
    <row r="428" spans="1:23" x14ac:dyDescent="0.25">
      <c r="A428" s="61" t="str">
        <f t="shared" si="42"/>
        <v/>
      </c>
      <c r="B428" s="77"/>
      <c r="C428" s="81" t="s">
        <v>64</v>
      </c>
      <c r="D428" s="81">
        <v>563</v>
      </c>
      <c r="E428" s="81" t="s">
        <v>575</v>
      </c>
      <c r="F428" s="81" t="s">
        <v>255</v>
      </c>
      <c r="G428" s="81">
        <v>10</v>
      </c>
      <c r="H428" s="61" t="str">
        <f t="shared" si="43"/>
        <v/>
      </c>
      <c r="I428" s="62" t="str">
        <f t="shared" si="48"/>
        <v/>
      </c>
      <c r="J428" s="62" t="str">
        <f>IF(B428&lt;&gt;"",COUNTIF(B$9:$B10202,B428),"")</f>
        <v/>
      </c>
      <c r="K428" s="62"/>
      <c r="L428" s="62" t="str">
        <f>IF(B428&lt;&gt;"",COUNTIF(M$9:$M10202,F428),"")</f>
        <v/>
      </c>
      <c r="M428" s="62" t="str">
        <f t="shared" si="44"/>
        <v/>
      </c>
      <c r="N428" s="69" t="str">
        <f t="shared" si="45"/>
        <v/>
      </c>
      <c r="O428" s="69" t="str">
        <f>IF($N428="P",COUNTIF($N$9:$N$9781,"P")-'Rosa e Controlli'!$I$33,"0")</f>
        <v>0</v>
      </c>
      <c r="P428" s="69" t="str">
        <f>IF($N428="D",COUNTIF($N$9:$N$9781,"D")-'Rosa e Controlli'!$I$34,"0")</f>
        <v>0</v>
      </c>
      <c r="Q428" s="69" t="str">
        <f>IF($N428="C",COUNTIF($N$9:$N$9781,"C")-'Rosa e Controlli'!$I$35,"0")</f>
        <v>0</v>
      </c>
      <c r="R428" s="69" t="str">
        <f>IF($N428="A",COUNTIF($N$9:$N$9781,"A")-'Rosa e Controlli'!$I$36,"0")</f>
        <v>0</v>
      </c>
      <c r="S428" s="69">
        <f t="shared" si="46"/>
        <v>0</v>
      </c>
      <c r="T428" s="69" t="str">
        <f t="shared" si="47"/>
        <v/>
      </c>
      <c r="U428" s="69"/>
      <c r="V428" s="69"/>
      <c r="W428" s="69"/>
    </row>
    <row r="429" spans="1:23" x14ac:dyDescent="0.25">
      <c r="A429" s="61" t="str">
        <f t="shared" si="42"/>
        <v/>
      </c>
      <c r="B429" s="77"/>
      <c r="C429" s="81" t="s">
        <v>64</v>
      </c>
      <c r="D429" s="81">
        <v>564</v>
      </c>
      <c r="E429" s="81" t="s">
        <v>576</v>
      </c>
      <c r="F429" s="81" t="s">
        <v>290</v>
      </c>
      <c r="G429" s="81">
        <v>27</v>
      </c>
      <c r="H429" s="61" t="str">
        <f t="shared" si="43"/>
        <v/>
      </c>
      <c r="I429" s="62" t="str">
        <f t="shared" si="48"/>
        <v/>
      </c>
      <c r="J429" s="62" t="str">
        <f>IF(B429&lt;&gt;"",COUNTIF(B$9:$B10203,B429),"")</f>
        <v/>
      </c>
      <c r="K429" s="62"/>
      <c r="L429" s="62" t="str">
        <f>IF(B429&lt;&gt;"",COUNTIF(M$9:$M10203,F429),"")</f>
        <v/>
      </c>
      <c r="M429" s="62" t="str">
        <f t="shared" si="44"/>
        <v/>
      </c>
      <c r="N429" s="69" t="str">
        <f t="shared" si="45"/>
        <v/>
      </c>
      <c r="O429" s="69" t="str">
        <f>IF($N429="P",COUNTIF($N$9:$N$9781,"P")-'Rosa e Controlli'!$I$33,"0")</f>
        <v>0</v>
      </c>
      <c r="P429" s="69" t="str">
        <f>IF($N429="D",COUNTIF($N$9:$N$9781,"D")-'Rosa e Controlli'!$I$34,"0")</f>
        <v>0</v>
      </c>
      <c r="Q429" s="69" t="str">
        <f>IF($N429="C",COUNTIF($N$9:$N$9781,"C")-'Rosa e Controlli'!$I$35,"0")</f>
        <v>0</v>
      </c>
      <c r="R429" s="69" t="str">
        <f>IF($N429="A",COUNTIF($N$9:$N$9781,"A")-'Rosa e Controlli'!$I$36,"0")</f>
        <v>0</v>
      </c>
      <c r="S429" s="69">
        <f t="shared" si="46"/>
        <v>0</v>
      </c>
      <c r="T429" s="69" t="str">
        <f t="shared" si="47"/>
        <v/>
      </c>
      <c r="U429" s="69"/>
      <c r="V429" s="69"/>
      <c r="W429" s="69"/>
    </row>
    <row r="430" spans="1:23" x14ac:dyDescent="0.25">
      <c r="A430" s="61" t="str">
        <f t="shared" si="42"/>
        <v/>
      </c>
      <c r="B430" s="77"/>
      <c r="C430" s="81" t="s">
        <v>64</v>
      </c>
      <c r="D430" s="81">
        <v>565</v>
      </c>
      <c r="E430" s="81" t="s">
        <v>577</v>
      </c>
      <c r="F430" s="81" t="s">
        <v>59</v>
      </c>
      <c r="G430" s="81">
        <v>6</v>
      </c>
      <c r="H430" s="61" t="str">
        <f t="shared" si="43"/>
        <v/>
      </c>
      <c r="I430" s="62" t="str">
        <f t="shared" si="48"/>
        <v/>
      </c>
      <c r="J430" s="62" t="str">
        <f>IF(B430&lt;&gt;"",COUNTIF(B$9:$B10204,B430),"")</f>
        <v/>
      </c>
      <c r="K430" s="62"/>
      <c r="L430" s="62" t="str">
        <f>IF(B430&lt;&gt;"",COUNTIF(M$9:$M10204,F430),"")</f>
        <v/>
      </c>
      <c r="M430" s="62" t="str">
        <f t="shared" si="44"/>
        <v/>
      </c>
      <c r="N430" s="69" t="str">
        <f t="shared" si="45"/>
        <v/>
      </c>
      <c r="O430" s="69" t="str">
        <f>IF($N430="P",COUNTIF($N$9:$N$9781,"P")-'Rosa e Controlli'!$I$33,"0")</f>
        <v>0</v>
      </c>
      <c r="P430" s="69" t="str">
        <f>IF($N430="D",COUNTIF($N$9:$N$9781,"D")-'Rosa e Controlli'!$I$34,"0")</f>
        <v>0</v>
      </c>
      <c r="Q430" s="69" t="str">
        <f>IF($N430="C",COUNTIF($N$9:$N$9781,"C")-'Rosa e Controlli'!$I$35,"0")</f>
        <v>0</v>
      </c>
      <c r="R430" s="69" t="str">
        <f>IF($N430="A",COUNTIF($N$9:$N$9781,"A")-'Rosa e Controlli'!$I$36,"0")</f>
        <v>0</v>
      </c>
      <c r="S430" s="69">
        <f t="shared" si="46"/>
        <v>0</v>
      </c>
      <c r="T430" s="69" t="str">
        <f t="shared" si="47"/>
        <v/>
      </c>
      <c r="U430" s="69"/>
      <c r="V430" s="69"/>
      <c r="W430" s="69"/>
    </row>
    <row r="431" spans="1:23" x14ac:dyDescent="0.25">
      <c r="A431" s="61" t="str">
        <f t="shared" si="42"/>
        <v/>
      </c>
      <c r="B431" s="77"/>
      <c r="C431" s="81" t="s">
        <v>64</v>
      </c>
      <c r="D431" s="81">
        <v>566</v>
      </c>
      <c r="E431" s="81" t="s">
        <v>578</v>
      </c>
      <c r="F431" s="81" t="s">
        <v>220</v>
      </c>
      <c r="G431" s="81">
        <v>4</v>
      </c>
      <c r="H431" s="61" t="str">
        <f t="shared" si="43"/>
        <v/>
      </c>
      <c r="I431" s="62" t="str">
        <f t="shared" si="48"/>
        <v/>
      </c>
      <c r="J431" s="62" t="str">
        <f>IF(B431&lt;&gt;"",COUNTIF(B$9:$B10205,B431),"")</f>
        <v/>
      </c>
      <c r="K431" s="62"/>
      <c r="L431" s="62" t="str">
        <f>IF(B431&lt;&gt;"",COUNTIF(M$9:$M10205,F431),"")</f>
        <v/>
      </c>
      <c r="M431" s="62" t="str">
        <f t="shared" si="44"/>
        <v/>
      </c>
      <c r="N431" s="69" t="str">
        <f t="shared" si="45"/>
        <v/>
      </c>
      <c r="O431" s="69" t="str">
        <f>IF($N431="P",COUNTIF($N$9:$N$9781,"P")-'Rosa e Controlli'!$I$33,"0")</f>
        <v>0</v>
      </c>
      <c r="P431" s="69" t="str">
        <f>IF($N431="D",COUNTIF($N$9:$N$9781,"D")-'Rosa e Controlli'!$I$34,"0")</f>
        <v>0</v>
      </c>
      <c r="Q431" s="69" t="str">
        <f>IF($N431="C",COUNTIF($N$9:$N$9781,"C")-'Rosa e Controlli'!$I$35,"0")</f>
        <v>0</v>
      </c>
      <c r="R431" s="69" t="str">
        <f>IF($N431="A",COUNTIF($N$9:$N$9781,"A")-'Rosa e Controlli'!$I$36,"0")</f>
        <v>0</v>
      </c>
      <c r="S431" s="69">
        <f t="shared" si="46"/>
        <v>0</v>
      </c>
      <c r="T431" s="69" t="str">
        <f t="shared" si="47"/>
        <v/>
      </c>
      <c r="U431" s="69"/>
      <c r="V431" s="69"/>
      <c r="W431" s="69"/>
    </row>
    <row r="432" spans="1:23" x14ac:dyDescent="0.25">
      <c r="A432" s="61" t="str">
        <f t="shared" si="42"/>
        <v/>
      </c>
      <c r="B432" s="77"/>
      <c r="C432" s="81" t="s">
        <v>64</v>
      </c>
      <c r="D432" s="81">
        <v>567</v>
      </c>
      <c r="E432" s="81" t="s">
        <v>579</v>
      </c>
      <c r="F432" s="81" t="s">
        <v>218</v>
      </c>
      <c r="G432" s="81">
        <v>5</v>
      </c>
      <c r="H432" s="61" t="str">
        <f t="shared" si="43"/>
        <v/>
      </c>
      <c r="I432" s="62" t="str">
        <f t="shared" si="48"/>
        <v/>
      </c>
      <c r="J432" s="62" t="str">
        <f>IF(B432&lt;&gt;"",COUNTIF(B$9:$B10206,B432),"")</f>
        <v/>
      </c>
      <c r="K432" s="62"/>
      <c r="L432" s="62" t="str">
        <f>IF(B432&lt;&gt;"",COUNTIF(M$9:$M10206,F432),"")</f>
        <v/>
      </c>
      <c r="M432" s="62" t="str">
        <f t="shared" si="44"/>
        <v/>
      </c>
      <c r="N432" s="69" t="str">
        <f t="shared" si="45"/>
        <v/>
      </c>
      <c r="O432" s="69" t="str">
        <f>IF($N432="P",COUNTIF($N$9:$N$9781,"P")-'Rosa e Controlli'!$I$33,"0")</f>
        <v>0</v>
      </c>
      <c r="P432" s="69" t="str">
        <f>IF($N432="D",COUNTIF($N$9:$N$9781,"D")-'Rosa e Controlli'!$I$34,"0")</f>
        <v>0</v>
      </c>
      <c r="Q432" s="69" t="str">
        <f>IF($N432="C",COUNTIF($N$9:$N$9781,"C")-'Rosa e Controlli'!$I$35,"0")</f>
        <v>0</v>
      </c>
      <c r="R432" s="69" t="str">
        <f>IF($N432="A",COUNTIF($N$9:$N$9781,"A")-'Rosa e Controlli'!$I$36,"0")</f>
        <v>0</v>
      </c>
      <c r="S432" s="69">
        <f t="shared" si="46"/>
        <v>0</v>
      </c>
      <c r="T432" s="69" t="str">
        <f t="shared" si="47"/>
        <v/>
      </c>
      <c r="U432" s="69"/>
      <c r="V432" s="69"/>
      <c r="W432" s="69"/>
    </row>
    <row r="433" spans="1:23" x14ac:dyDescent="0.25">
      <c r="A433" s="61" t="str">
        <f t="shared" si="42"/>
        <v/>
      </c>
      <c r="B433" s="77"/>
      <c r="C433" s="81" t="s">
        <v>64</v>
      </c>
      <c r="D433" s="81">
        <v>568</v>
      </c>
      <c r="E433" s="81" t="s">
        <v>580</v>
      </c>
      <c r="F433" s="81" t="s">
        <v>248</v>
      </c>
      <c r="G433" s="81">
        <v>8</v>
      </c>
      <c r="H433" s="61" t="str">
        <f t="shared" si="43"/>
        <v/>
      </c>
      <c r="I433" s="62" t="str">
        <f t="shared" si="48"/>
        <v/>
      </c>
      <c r="J433" s="62" t="str">
        <f>IF(B433&lt;&gt;"",COUNTIF(B$9:$B10207,B433),"")</f>
        <v/>
      </c>
      <c r="K433" s="62"/>
      <c r="L433" s="62" t="str">
        <f>IF(B433&lt;&gt;"",COUNTIF(M$9:$M10207,F433),"")</f>
        <v/>
      </c>
      <c r="M433" s="62" t="str">
        <f t="shared" si="44"/>
        <v/>
      </c>
      <c r="N433" s="69" t="str">
        <f t="shared" si="45"/>
        <v/>
      </c>
      <c r="O433" s="69" t="str">
        <f>IF($N433="P",COUNTIF($N$9:$N$9781,"P")-'Rosa e Controlli'!$I$33,"0")</f>
        <v>0</v>
      </c>
      <c r="P433" s="69" t="str">
        <f>IF($N433="D",COUNTIF($N$9:$N$9781,"D")-'Rosa e Controlli'!$I$34,"0")</f>
        <v>0</v>
      </c>
      <c r="Q433" s="69" t="str">
        <f>IF($N433="C",COUNTIF($N$9:$N$9781,"C")-'Rosa e Controlli'!$I$35,"0")</f>
        <v>0</v>
      </c>
      <c r="R433" s="69" t="str">
        <f>IF($N433="A",COUNTIF($N$9:$N$9781,"A")-'Rosa e Controlli'!$I$36,"0")</f>
        <v>0</v>
      </c>
      <c r="S433" s="69">
        <f t="shared" si="46"/>
        <v>0</v>
      </c>
      <c r="T433" s="69" t="str">
        <f t="shared" si="47"/>
        <v/>
      </c>
      <c r="U433" s="69"/>
      <c r="V433" s="69"/>
      <c r="W433" s="69"/>
    </row>
    <row r="434" spans="1:23" x14ac:dyDescent="0.25">
      <c r="A434" s="61" t="str">
        <f t="shared" si="42"/>
        <v/>
      </c>
      <c r="B434" s="77"/>
      <c r="C434" s="81" t="s">
        <v>64</v>
      </c>
      <c r="D434" s="81">
        <v>569</v>
      </c>
      <c r="E434" s="81" t="s">
        <v>581</v>
      </c>
      <c r="F434" s="81" t="s">
        <v>234</v>
      </c>
      <c r="G434" s="81">
        <v>4</v>
      </c>
      <c r="H434" s="61" t="str">
        <f t="shared" si="43"/>
        <v/>
      </c>
      <c r="I434" s="62" t="str">
        <f t="shared" si="48"/>
        <v/>
      </c>
      <c r="J434" s="62" t="str">
        <f>IF(B434&lt;&gt;"",COUNTIF(B$9:$B10208,B434),"")</f>
        <v/>
      </c>
      <c r="K434" s="62"/>
      <c r="L434" s="62" t="str">
        <f>IF(B434&lt;&gt;"",COUNTIF(M$9:$M10208,F434),"")</f>
        <v/>
      </c>
      <c r="M434" s="62" t="str">
        <f t="shared" si="44"/>
        <v/>
      </c>
      <c r="N434" s="69" t="str">
        <f t="shared" si="45"/>
        <v/>
      </c>
      <c r="O434" s="69" t="str">
        <f>IF($N434="P",COUNTIF($N$9:$N$9781,"P")-'Rosa e Controlli'!$I$33,"0")</f>
        <v>0</v>
      </c>
      <c r="P434" s="69" t="str">
        <f>IF($N434="D",COUNTIF($N$9:$N$9781,"D")-'Rosa e Controlli'!$I$34,"0")</f>
        <v>0</v>
      </c>
      <c r="Q434" s="69" t="str">
        <f>IF($N434="C",COUNTIF($N$9:$N$9781,"C")-'Rosa e Controlli'!$I$35,"0")</f>
        <v>0</v>
      </c>
      <c r="R434" s="69" t="str">
        <f>IF($N434="A",COUNTIF($N$9:$N$9781,"A")-'Rosa e Controlli'!$I$36,"0")</f>
        <v>0</v>
      </c>
      <c r="S434" s="69">
        <f t="shared" si="46"/>
        <v>0</v>
      </c>
      <c r="T434" s="69" t="str">
        <f t="shared" si="47"/>
        <v/>
      </c>
      <c r="U434" s="69"/>
      <c r="V434" s="69"/>
      <c r="W434" s="69"/>
    </row>
    <row r="435" spans="1:23" x14ac:dyDescent="0.25">
      <c r="A435" s="61" t="str">
        <f t="shared" si="42"/>
        <v/>
      </c>
      <c r="B435" s="77"/>
      <c r="C435" s="81" t="s">
        <v>64</v>
      </c>
      <c r="D435" s="81">
        <v>570</v>
      </c>
      <c r="E435" s="81" t="s">
        <v>582</v>
      </c>
      <c r="F435" s="81" t="s">
        <v>238</v>
      </c>
      <c r="G435" s="81">
        <v>16</v>
      </c>
      <c r="H435" s="61" t="str">
        <f t="shared" si="43"/>
        <v/>
      </c>
      <c r="I435" s="62" t="str">
        <f t="shared" si="48"/>
        <v/>
      </c>
      <c r="J435" s="62" t="str">
        <f>IF(B435&lt;&gt;"",COUNTIF(B$9:$B10209,B435),"")</f>
        <v/>
      </c>
      <c r="K435" s="62"/>
      <c r="L435" s="62" t="str">
        <f>IF(B435&lt;&gt;"",COUNTIF(M$9:$M10209,F435),"")</f>
        <v/>
      </c>
      <c r="M435" s="62" t="str">
        <f t="shared" si="44"/>
        <v/>
      </c>
      <c r="N435" s="69" t="str">
        <f t="shared" si="45"/>
        <v/>
      </c>
      <c r="O435" s="69" t="str">
        <f>IF($N435="P",COUNTIF($N$9:$N$9781,"P")-'Rosa e Controlli'!$I$33,"0")</f>
        <v>0</v>
      </c>
      <c r="P435" s="69" t="str">
        <f>IF($N435="D",COUNTIF($N$9:$N$9781,"D")-'Rosa e Controlli'!$I$34,"0")</f>
        <v>0</v>
      </c>
      <c r="Q435" s="69" t="str">
        <f>IF($N435="C",COUNTIF($N$9:$N$9781,"C")-'Rosa e Controlli'!$I$35,"0")</f>
        <v>0</v>
      </c>
      <c r="R435" s="69" t="str">
        <f>IF($N435="A",COUNTIF($N$9:$N$9781,"A")-'Rosa e Controlli'!$I$36,"0")</f>
        <v>0</v>
      </c>
      <c r="S435" s="69">
        <f t="shared" si="46"/>
        <v>0</v>
      </c>
      <c r="T435" s="69" t="str">
        <f t="shared" si="47"/>
        <v/>
      </c>
      <c r="U435" s="69"/>
      <c r="V435" s="69"/>
      <c r="W435" s="69"/>
    </row>
    <row r="436" spans="1:23" x14ac:dyDescent="0.25">
      <c r="A436" s="61" t="str">
        <f t="shared" si="42"/>
        <v/>
      </c>
      <c r="B436" s="77"/>
      <c r="C436" s="81" t="s">
        <v>64</v>
      </c>
      <c r="D436" s="81">
        <v>571</v>
      </c>
      <c r="E436" s="81" t="s">
        <v>583</v>
      </c>
      <c r="F436" s="81" t="s">
        <v>60</v>
      </c>
      <c r="G436" s="81">
        <v>7</v>
      </c>
      <c r="H436" s="61" t="str">
        <f t="shared" si="43"/>
        <v/>
      </c>
      <c r="I436" s="62" t="str">
        <f t="shared" si="48"/>
        <v/>
      </c>
      <c r="J436" s="62" t="str">
        <f>IF(B436&lt;&gt;"",COUNTIF(B$9:$B10210,B436),"")</f>
        <v/>
      </c>
      <c r="K436" s="62"/>
      <c r="L436" s="62" t="str">
        <f>IF(B436&lt;&gt;"",COUNTIF(M$9:$M10210,F436),"")</f>
        <v/>
      </c>
      <c r="M436" s="62" t="str">
        <f t="shared" si="44"/>
        <v/>
      </c>
      <c r="N436" s="69" t="str">
        <f t="shared" si="45"/>
        <v/>
      </c>
      <c r="O436" s="69" t="str">
        <f>IF($N436="P",COUNTIF($N$9:$N$9781,"P")-'Rosa e Controlli'!$I$33,"0")</f>
        <v>0</v>
      </c>
      <c r="P436" s="69" t="str">
        <f>IF($N436="D",COUNTIF($N$9:$N$9781,"D")-'Rosa e Controlli'!$I$34,"0")</f>
        <v>0</v>
      </c>
      <c r="Q436" s="69" t="str">
        <f>IF($N436="C",COUNTIF($N$9:$N$9781,"C")-'Rosa e Controlli'!$I$35,"0")</f>
        <v>0</v>
      </c>
      <c r="R436" s="69" t="str">
        <f>IF($N436="A",COUNTIF($N$9:$N$9781,"A")-'Rosa e Controlli'!$I$36,"0")</f>
        <v>0</v>
      </c>
      <c r="S436" s="69">
        <f t="shared" si="46"/>
        <v>0</v>
      </c>
      <c r="T436" s="69" t="str">
        <f t="shared" si="47"/>
        <v/>
      </c>
      <c r="U436" s="69"/>
      <c r="V436" s="69"/>
      <c r="W436" s="69"/>
    </row>
    <row r="437" spans="1:23" x14ac:dyDescent="0.25">
      <c r="A437" s="61" t="str">
        <f t="shared" si="42"/>
        <v/>
      </c>
      <c r="B437" s="77"/>
      <c r="C437" s="81" t="s">
        <v>64</v>
      </c>
      <c r="D437" s="81">
        <v>572</v>
      </c>
      <c r="E437" s="81" t="s">
        <v>584</v>
      </c>
      <c r="F437" s="81" t="s">
        <v>60</v>
      </c>
      <c r="G437" s="81">
        <v>5</v>
      </c>
      <c r="H437" s="61" t="str">
        <f t="shared" si="43"/>
        <v/>
      </c>
      <c r="I437" s="62" t="str">
        <f t="shared" si="48"/>
        <v/>
      </c>
      <c r="J437" s="62" t="str">
        <f>IF(B437&lt;&gt;"",COUNTIF(B$9:$B10211,B437),"")</f>
        <v/>
      </c>
      <c r="K437" s="62"/>
      <c r="L437" s="62" t="str">
        <f>IF(B437&lt;&gt;"",COUNTIF(M$9:$M10211,F437),"")</f>
        <v/>
      </c>
      <c r="M437" s="62" t="str">
        <f t="shared" si="44"/>
        <v/>
      </c>
      <c r="N437" s="69" t="str">
        <f t="shared" si="45"/>
        <v/>
      </c>
      <c r="O437" s="69" t="str">
        <f>IF($N437="P",COUNTIF($N$9:$N$9781,"P")-'Rosa e Controlli'!$I$33,"0")</f>
        <v>0</v>
      </c>
      <c r="P437" s="69" t="str">
        <f>IF($N437="D",COUNTIF($N$9:$N$9781,"D")-'Rosa e Controlli'!$I$34,"0")</f>
        <v>0</v>
      </c>
      <c r="Q437" s="69" t="str">
        <f>IF($N437="C",COUNTIF($N$9:$N$9781,"C")-'Rosa e Controlli'!$I$35,"0")</f>
        <v>0</v>
      </c>
      <c r="R437" s="69" t="str">
        <f>IF($N437="A",COUNTIF($N$9:$N$9781,"A")-'Rosa e Controlli'!$I$36,"0")</f>
        <v>0</v>
      </c>
      <c r="S437" s="69">
        <f t="shared" si="46"/>
        <v>0</v>
      </c>
      <c r="T437" s="69" t="str">
        <f t="shared" si="47"/>
        <v/>
      </c>
      <c r="U437" s="69"/>
      <c r="V437" s="69"/>
      <c r="W437" s="69"/>
    </row>
    <row r="438" spans="1:23" x14ac:dyDescent="0.25">
      <c r="A438" s="61" t="str">
        <f t="shared" si="42"/>
        <v/>
      </c>
      <c r="B438" s="77"/>
      <c r="C438" s="81" t="s">
        <v>64</v>
      </c>
      <c r="D438" s="81">
        <v>573</v>
      </c>
      <c r="E438" s="81" t="s">
        <v>585</v>
      </c>
      <c r="F438" s="81" t="s">
        <v>225</v>
      </c>
      <c r="G438" s="81">
        <v>11</v>
      </c>
      <c r="H438" s="61" t="str">
        <f t="shared" si="43"/>
        <v/>
      </c>
      <c r="I438" s="62" t="str">
        <f t="shared" si="48"/>
        <v/>
      </c>
      <c r="J438" s="62" t="str">
        <f>IF(B438&lt;&gt;"",COUNTIF(B$9:$B10212,B438),"")</f>
        <v/>
      </c>
      <c r="K438" s="62"/>
      <c r="L438" s="62" t="str">
        <f>IF(B438&lt;&gt;"",COUNTIF(M$9:$M10212,F438),"")</f>
        <v/>
      </c>
      <c r="M438" s="62" t="str">
        <f t="shared" si="44"/>
        <v/>
      </c>
      <c r="N438" s="69" t="str">
        <f t="shared" si="45"/>
        <v/>
      </c>
      <c r="O438" s="69" t="str">
        <f>IF($N438="P",COUNTIF($N$9:$N$9781,"P")-'Rosa e Controlli'!$I$33,"0")</f>
        <v>0</v>
      </c>
      <c r="P438" s="69" t="str">
        <f>IF($N438="D",COUNTIF($N$9:$N$9781,"D")-'Rosa e Controlli'!$I$34,"0")</f>
        <v>0</v>
      </c>
      <c r="Q438" s="69" t="str">
        <f>IF($N438="C",COUNTIF($N$9:$N$9781,"C")-'Rosa e Controlli'!$I$35,"0")</f>
        <v>0</v>
      </c>
      <c r="R438" s="69" t="str">
        <f>IF($N438="A",COUNTIF($N$9:$N$9781,"A")-'Rosa e Controlli'!$I$36,"0")</f>
        <v>0</v>
      </c>
      <c r="S438" s="69">
        <f t="shared" si="46"/>
        <v>0</v>
      </c>
      <c r="T438" s="69" t="str">
        <f t="shared" si="47"/>
        <v/>
      </c>
      <c r="U438" s="69"/>
      <c r="V438" s="69"/>
      <c r="W438" s="69"/>
    </row>
    <row r="439" spans="1:23" x14ac:dyDescent="0.25">
      <c r="A439" s="61" t="str">
        <f t="shared" si="42"/>
        <v/>
      </c>
      <c r="B439" s="77"/>
      <c r="C439" s="81" t="s">
        <v>64</v>
      </c>
      <c r="D439" s="81">
        <v>574</v>
      </c>
      <c r="E439" s="81" t="s">
        <v>586</v>
      </c>
      <c r="F439" s="81" t="s">
        <v>56</v>
      </c>
      <c r="G439" s="81">
        <v>15</v>
      </c>
      <c r="H439" s="61" t="str">
        <f t="shared" si="43"/>
        <v/>
      </c>
      <c r="I439" s="62" t="str">
        <f t="shared" si="48"/>
        <v/>
      </c>
      <c r="J439" s="62" t="str">
        <f>IF(B439&lt;&gt;"",COUNTIF(B$9:$B10213,B439),"")</f>
        <v/>
      </c>
      <c r="K439" s="62"/>
      <c r="L439" s="62" t="str">
        <f>IF(B439&lt;&gt;"",COUNTIF(M$9:$M10213,F439),"")</f>
        <v/>
      </c>
      <c r="M439" s="62" t="str">
        <f t="shared" si="44"/>
        <v/>
      </c>
      <c r="N439" s="69" t="str">
        <f t="shared" si="45"/>
        <v/>
      </c>
      <c r="O439" s="69" t="str">
        <f>IF($N439="P",COUNTIF($N$9:$N$9781,"P")-'Rosa e Controlli'!$I$33,"0")</f>
        <v>0</v>
      </c>
      <c r="P439" s="69" t="str">
        <f>IF($N439="D",COUNTIF($N$9:$N$9781,"D")-'Rosa e Controlli'!$I$34,"0")</f>
        <v>0</v>
      </c>
      <c r="Q439" s="69" t="str">
        <f>IF($N439="C",COUNTIF($N$9:$N$9781,"C")-'Rosa e Controlli'!$I$35,"0")</f>
        <v>0</v>
      </c>
      <c r="R439" s="69" t="str">
        <f>IF($N439="A",COUNTIF($N$9:$N$9781,"A")-'Rosa e Controlli'!$I$36,"0")</f>
        <v>0</v>
      </c>
      <c r="S439" s="69">
        <f t="shared" si="46"/>
        <v>0</v>
      </c>
      <c r="T439" s="69" t="str">
        <f t="shared" si="47"/>
        <v/>
      </c>
      <c r="U439" s="69"/>
      <c r="V439" s="69"/>
      <c r="W439" s="69"/>
    </row>
    <row r="440" spans="1:23" x14ac:dyDescent="0.25">
      <c r="A440" s="61" t="str">
        <f t="shared" si="42"/>
        <v/>
      </c>
      <c r="B440" s="77"/>
      <c r="C440" s="81" t="s">
        <v>64</v>
      </c>
      <c r="D440" s="81">
        <v>575</v>
      </c>
      <c r="E440" s="81" t="s">
        <v>587</v>
      </c>
      <c r="F440" s="81" t="s">
        <v>238</v>
      </c>
      <c r="G440" s="81">
        <v>9</v>
      </c>
      <c r="H440" s="61" t="str">
        <f t="shared" si="43"/>
        <v/>
      </c>
      <c r="I440" s="62" t="str">
        <f t="shared" si="48"/>
        <v/>
      </c>
      <c r="J440" s="62" t="str">
        <f>IF(B440&lt;&gt;"",COUNTIF(B$9:$B10214,B440),"")</f>
        <v/>
      </c>
      <c r="K440" s="62"/>
      <c r="L440" s="62" t="str">
        <f>IF(B440&lt;&gt;"",COUNTIF(M$9:$M10214,F440),"")</f>
        <v/>
      </c>
      <c r="M440" s="62" t="str">
        <f t="shared" si="44"/>
        <v/>
      </c>
      <c r="N440" s="69" t="str">
        <f t="shared" si="45"/>
        <v/>
      </c>
      <c r="O440" s="69" t="str">
        <f>IF($N440="P",COUNTIF($N$9:$N$9781,"P")-'Rosa e Controlli'!$I$33,"0")</f>
        <v>0</v>
      </c>
      <c r="P440" s="69" t="str">
        <f>IF($N440="D",COUNTIF($N$9:$N$9781,"D")-'Rosa e Controlli'!$I$34,"0")</f>
        <v>0</v>
      </c>
      <c r="Q440" s="69" t="str">
        <f>IF($N440="C",COUNTIF($N$9:$N$9781,"C")-'Rosa e Controlli'!$I$35,"0")</f>
        <v>0</v>
      </c>
      <c r="R440" s="69" t="str">
        <f>IF($N440="A",COUNTIF($N$9:$N$9781,"A")-'Rosa e Controlli'!$I$36,"0")</f>
        <v>0</v>
      </c>
      <c r="S440" s="69">
        <f t="shared" si="46"/>
        <v>0</v>
      </c>
      <c r="T440" s="69" t="str">
        <f t="shared" si="47"/>
        <v/>
      </c>
      <c r="U440" s="69"/>
      <c r="V440" s="69"/>
      <c r="W440" s="69"/>
    </row>
    <row r="441" spans="1:23" x14ac:dyDescent="0.25">
      <c r="A441" s="61" t="str">
        <f t="shared" si="42"/>
        <v/>
      </c>
      <c r="B441" s="77"/>
      <c r="C441" s="81" t="s">
        <v>64</v>
      </c>
      <c r="D441" s="81">
        <v>576</v>
      </c>
      <c r="E441" s="81" t="s">
        <v>177</v>
      </c>
      <c r="F441" s="81" t="s">
        <v>71</v>
      </c>
      <c r="G441" s="81">
        <v>16</v>
      </c>
      <c r="H441" s="61" t="str">
        <f t="shared" si="43"/>
        <v/>
      </c>
      <c r="I441" s="62" t="str">
        <f t="shared" si="48"/>
        <v/>
      </c>
      <c r="J441" s="62" t="str">
        <f>IF(B441&lt;&gt;"",COUNTIF(B$9:$B10215,B441),"")</f>
        <v/>
      </c>
      <c r="K441" s="62"/>
      <c r="L441" s="62" t="str">
        <f>IF(B441&lt;&gt;"",COUNTIF(M$9:$M10215,F441),"")</f>
        <v/>
      </c>
      <c r="M441" s="62" t="str">
        <f t="shared" si="44"/>
        <v/>
      </c>
      <c r="N441" s="69" t="str">
        <f t="shared" si="45"/>
        <v/>
      </c>
      <c r="O441" s="69" t="str">
        <f>IF($N441="P",COUNTIF($N$9:$N$9781,"P")-'Rosa e Controlli'!$I$33,"0")</f>
        <v>0</v>
      </c>
      <c r="P441" s="69" t="str">
        <f>IF($N441="D",COUNTIF($N$9:$N$9781,"D")-'Rosa e Controlli'!$I$34,"0")</f>
        <v>0</v>
      </c>
      <c r="Q441" s="69" t="str">
        <f>IF($N441="C",COUNTIF($N$9:$N$9781,"C")-'Rosa e Controlli'!$I$35,"0")</f>
        <v>0</v>
      </c>
      <c r="R441" s="69" t="str">
        <f>IF($N441="A",COUNTIF($N$9:$N$9781,"A")-'Rosa e Controlli'!$I$36,"0")</f>
        <v>0</v>
      </c>
      <c r="S441" s="69">
        <f t="shared" si="46"/>
        <v>0</v>
      </c>
      <c r="T441" s="69" t="str">
        <f t="shared" si="47"/>
        <v/>
      </c>
      <c r="U441" s="69"/>
      <c r="V441" s="69"/>
      <c r="W441" s="69"/>
    </row>
    <row r="442" spans="1:23" x14ac:dyDescent="0.25">
      <c r="A442" s="61" t="str">
        <f t="shared" si="42"/>
        <v/>
      </c>
      <c r="B442" s="77"/>
      <c r="C442" s="81" t="s">
        <v>64</v>
      </c>
      <c r="D442" s="81">
        <v>577</v>
      </c>
      <c r="E442" s="81" t="s">
        <v>588</v>
      </c>
      <c r="F442" s="81" t="s">
        <v>225</v>
      </c>
      <c r="G442" s="81">
        <v>6</v>
      </c>
      <c r="H442" s="61" t="str">
        <f t="shared" si="43"/>
        <v/>
      </c>
      <c r="I442" s="62" t="str">
        <f t="shared" si="48"/>
        <v/>
      </c>
      <c r="J442" s="62" t="str">
        <f>IF(B442&lt;&gt;"",COUNTIF(B$9:$B10216,B442),"")</f>
        <v/>
      </c>
      <c r="K442" s="62"/>
      <c r="L442" s="62" t="str">
        <f>IF(B442&lt;&gt;"",COUNTIF(M$9:$M10216,F442),"")</f>
        <v/>
      </c>
      <c r="M442" s="62" t="str">
        <f t="shared" si="44"/>
        <v/>
      </c>
      <c r="N442" s="69" t="str">
        <f t="shared" si="45"/>
        <v/>
      </c>
      <c r="O442" s="69" t="str">
        <f>IF($N442="P",COUNTIF($N$9:$N$9781,"P")-'Rosa e Controlli'!$I$33,"0")</f>
        <v>0</v>
      </c>
      <c r="P442" s="69" t="str">
        <f>IF($N442="D",COUNTIF($N$9:$N$9781,"D")-'Rosa e Controlli'!$I$34,"0")</f>
        <v>0</v>
      </c>
      <c r="Q442" s="69" t="str">
        <f>IF($N442="C",COUNTIF($N$9:$N$9781,"C")-'Rosa e Controlli'!$I$35,"0")</f>
        <v>0</v>
      </c>
      <c r="R442" s="69" t="str">
        <f>IF($N442="A",COUNTIF($N$9:$N$9781,"A")-'Rosa e Controlli'!$I$36,"0")</f>
        <v>0</v>
      </c>
      <c r="S442" s="69">
        <f t="shared" si="46"/>
        <v>0</v>
      </c>
      <c r="T442" s="69" t="str">
        <f t="shared" si="47"/>
        <v/>
      </c>
      <c r="U442" s="69"/>
      <c r="V442" s="69"/>
      <c r="W442" s="69"/>
    </row>
    <row r="443" spans="1:23" x14ac:dyDescent="0.25">
      <c r="A443" s="61" t="str">
        <f t="shared" si="42"/>
        <v/>
      </c>
      <c r="B443" s="77"/>
      <c r="C443" s="81" t="s">
        <v>64</v>
      </c>
      <c r="D443" s="81">
        <v>578</v>
      </c>
      <c r="E443" s="81" t="s">
        <v>589</v>
      </c>
      <c r="F443" s="81" t="s">
        <v>61</v>
      </c>
      <c r="G443" s="81">
        <v>7</v>
      </c>
      <c r="H443" s="61" t="str">
        <f t="shared" si="43"/>
        <v/>
      </c>
      <c r="I443" s="62" t="str">
        <f t="shared" si="48"/>
        <v/>
      </c>
      <c r="J443" s="62" t="str">
        <f>IF(B443&lt;&gt;"",COUNTIF(B$9:$B10217,B443),"")</f>
        <v/>
      </c>
      <c r="K443" s="62"/>
      <c r="L443" s="62" t="str">
        <f>IF(B443&lt;&gt;"",COUNTIF(M$9:$M10217,F443),"")</f>
        <v/>
      </c>
      <c r="M443" s="62" t="str">
        <f t="shared" si="44"/>
        <v/>
      </c>
      <c r="N443" s="69" t="str">
        <f t="shared" si="45"/>
        <v/>
      </c>
      <c r="O443" s="69" t="str">
        <f>IF($N443="P",COUNTIF($N$9:$N$9781,"P")-'Rosa e Controlli'!$I$33,"0")</f>
        <v>0</v>
      </c>
      <c r="P443" s="69" t="str">
        <f>IF($N443="D",COUNTIF($N$9:$N$9781,"D")-'Rosa e Controlli'!$I$34,"0")</f>
        <v>0</v>
      </c>
      <c r="Q443" s="69" t="str">
        <f>IF($N443="C",COUNTIF($N$9:$N$9781,"C")-'Rosa e Controlli'!$I$35,"0")</f>
        <v>0</v>
      </c>
      <c r="R443" s="69" t="str">
        <f>IF($N443="A",COUNTIF($N$9:$N$9781,"A")-'Rosa e Controlli'!$I$36,"0")</f>
        <v>0</v>
      </c>
      <c r="S443" s="69">
        <f t="shared" si="46"/>
        <v>0</v>
      </c>
      <c r="T443" s="69" t="str">
        <f t="shared" si="47"/>
        <v/>
      </c>
      <c r="U443" s="69"/>
      <c r="V443" s="69"/>
      <c r="W443" s="69"/>
    </row>
    <row r="444" spans="1:23" x14ac:dyDescent="0.25">
      <c r="A444" s="61" t="str">
        <f t="shared" si="42"/>
        <v/>
      </c>
      <c r="B444" s="77"/>
      <c r="C444" s="81" t="s">
        <v>64</v>
      </c>
      <c r="D444" s="81">
        <v>579</v>
      </c>
      <c r="E444" s="81" t="s">
        <v>590</v>
      </c>
      <c r="F444" s="81" t="s">
        <v>76</v>
      </c>
      <c r="G444" s="81">
        <v>1</v>
      </c>
      <c r="H444" s="61" t="str">
        <f t="shared" si="43"/>
        <v/>
      </c>
      <c r="I444" s="62" t="str">
        <f t="shared" si="48"/>
        <v/>
      </c>
      <c r="J444" s="62" t="str">
        <f>IF(B444&lt;&gt;"",COUNTIF(B$9:$B10218,B444),"")</f>
        <v/>
      </c>
      <c r="K444" s="62"/>
      <c r="L444" s="62" t="str">
        <f>IF(B444&lt;&gt;"",COUNTIF(M$9:$M10218,F444),"")</f>
        <v/>
      </c>
      <c r="M444" s="62" t="str">
        <f t="shared" si="44"/>
        <v/>
      </c>
      <c r="N444" s="69" t="str">
        <f t="shared" si="45"/>
        <v/>
      </c>
      <c r="O444" s="69" t="str">
        <f>IF($N444="P",COUNTIF($N$9:$N$9781,"P")-'Rosa e Controlli'!$I$33,"0")</f>
        <v>0</v>
      </c>
      <c r="P444" s="69" t="str">
        <f>IF($N444="D",COUNTIF($N$9:$N$9781,"D")-'Rosa e Controlli'!$I$34,"0")</f>
        <v>0</v>
      </c>
      <c r="Q444" s="69" t="str">
        <f>IF($N444="C",COUNTIF($N$9:$N$9781,"C")-'Rosa e Controlli'!$I$35,"0")</f>
        <v>0</v>
      </c>
      <c r="R444" s="69" t="str">
        <f>IF($N444="A",COUNTIF($N$9:$N$9781,"A")-'Rosa e Controlli'!$I$36,"0")</f>
        <v>0</v>
      </c>
      <c r="S444" s="69">
        <f t="shared" si="46"/>
        <v>0</v>
      </c>
      <c r="T444" s="69" t="str">
        <f t="shared" si="47"/>
        <v/>
      </c>
      <c r="U444" s="69"/>
      <c r="V444" s="69"/>
      <c r="W444" s="69"/>
    </row>
    <row r="445" spans="1:23" x14ac:dyDescent="0.25">
      <c r="A445" s="61" t="str">
        <f t="shared" si="42"/>
        <v/>
      </c>
      <c r="B445" s="77"/>
      <c r="C445" s="81" t="s">
        <v>64</v>
      </c>
      <c r="D445" s="81">
        <v>580</v>
      </c>
      <c r="E445" s="81" t="s">
        <v>591</v>
      </c>
      <c r="F445" s="81" t="s">
        <v>248</v>
      </c>
      <c r="G445" s="81">
        <v>7</v>
      </c>
      <c r="H445" s="61" t="str">
        <f t="shared" si="43"/>
        <v/>
      </c>
      <c r="I445" s="62" t="str">
        <f t="shared" si="48"/>
        <v/>
      </c>
      <c r="J445" s="62" t="str">
        <f>IF(B445&lt;&gt;"",COUNTIF(B$9:$B10219,B445),"")</f>
        <v/>
      </c>
      <c r="K445" s="62"/>
      <c r="L445" s="62" t="str">
        <f>IF(B445&lt;&gt;"",COUNTIF(M$9:$M10219,F445),"")</f>
        <v/>
      </c>
      <c r="M445" s="62" t="str">
        <f t="shared" si="44"/>
        <v/>
      </c>
      <c r="N445" s="69" t="str">
        <f t="shared" si="45"/>
        <v/>
      </c>
      <c r="O445" s="69" t="str">
        <f>IF($N445="P",COUNTIF($N$9:$N$9781,"P")-'Rosa e Controlli'!$I$33,"0")</f>
        <v>0</v>
      </c>
      <c r="P445" s="69" t="str">
        <f>IF($N445="D",COUNTIF($N$9:$N$9781,"D")-'Rosa e Controlli'!$I$34,"0")</f>
        <v>0</v>
      </c>
      <c r="Q445" s="69" t="str">
        <f>IF($N445="C",COUNTIF($N$9:$N$9781,"C")-'Rosa e Controlli'!$I$35,"0")</f>
        <v>0</v>
      </c>
      <c r="R445" s="69" t="str">
        <f>IF($N445="A",COUNTIF($N$9:$N$9781,"A")-'Rosa e Controlli'!$I$36,"0")</f>
        <v>0</v>
      </c>
      <c r="S445" s="69">
        <f t="shared" si="46"/>
        <v>0</v>
      </c>
      <c r="T445" s="69" t="str">
        <f t="shared" si="47"/>
        <v/>
      </c>
      <c r="U445" s="69"/>
      <c r="V445" s="69"/>
      <c r="W445" s="69"/>
    </row>
    <row r="446" spans="1:23" x14ac:dyDescent="0.25">
      <c r="A446" s="61" t="str">
        <f t="shared" si="42"/>
        <v/>
      </c>
      <c r="B446" s="77"/>
      <c r="C446" s="81" t="s">
        <v>64</v>
      </c>
      <c r="D446" s="81">
        <v>581</v>
      </c>
      <c r="E446" s="81" t="s">
        <v>592</v>
      </c>
      <c r="F446" s="81" t="s">
        <v>240</v>
      </c>
      <c r="G446" s="81">
        <v>3</v>
      </c>
      <c r="H446" s="61" t="str">
        <f t="shared" si="43"/>
        <v/>
      </c>
      <c r="I446" s="62" t="str">
        <f t="shared" si="48"/>
        <v/>
      </c>
      <c r="J446" s="62" t="str">
        <f>IF(B446&lt;&gt;"",COUNTIF(B$9:$B10220,B446),"")</f>
        <v/>
      </c>
      <c r="K446" s="62"/>
      <c r="L446" s="62" t="str">
        <f>IF(B446&lt;&gt;"",COUNTIF(M$9:$M10220,F446),"")</f>
        <v/>
      </c>
      <c r="M446" s="62" t="str">
        <f t="shared" si="44"/>
        <v/>
      </c>
      <c r="N446" s="69" t="str">
        <f t="shared" si="45"/>
        <v/>
      </c>
      <c r="O446" s="69" t="str">
        <f>IF($N446="P",COUNTIF($N$9:$N$9781,"P")-'Rosa e Controlli'!$I$33,"0")</f>
        <v>0</v>
      </c>
      <c r="P446" s="69" t="str">
        <f>IF($N446="D",COUNTIF($N$9:$N$9781,"D")-'Rosa e Controlli'!$I$34,"0")</f>
        <v>0</v>
      </c>
      <c r="Q446" s="69" t="str">
        <f>IF($N446="C",COUNTIF($N$9:$N$9781,"C")-'Rosa e Controlli'!$I$35,"0")</f>
        <v>0</v>
      </c>
      <c r="R446" s="69" t="str">
        <f>IF($N446="A",COUNTIF($N$9:$N$9781,"A")-'Rosa e Controlli'!$I$36,"0")</f>
        <v>0</v>
      </c>
      <c r="S446" s="69">
        <f t="shared" si="46"/>
        <v>0</v>
      </c>
      <c r="T446" s="69" t="str">
        <f t="shared" si="47"/>
        <v/>
      </c>
      <c r="U446" s="69"/>
      <c r="V446" s="69"/>
      <c r="W446" s="69"/>
    </row>
    <row r="447" spans="1:23" x14ac:dyDescent="0.25">
      <c r="A447" s="61" t="str">
        <f t="shared" si="42"/>
        <v/>
      </c>
      <c r="B447" s="77"/>
      <c r="C447" s="81" t="s">
        <v>64</v>
      </c>
      <c r="D447" s="81">
        <v>582</v>
      </c>
      <c r="E447" s="81" t="s">
        <v>152</v>
      </c>
      <c r="F447" s="81" t="s">
        <v>59</v>
      </c>
      <c r="G447" s="81">
        <v>12</v>
      </c>
      <c r="H447" s="61" t="str">
        <f t="shared" si="43"/>
        <v/>
      </c>
      <c r="I447" s="62" t="str">
        <f t="shared" si="48"/>
        <v/>
      </c>
      <c r="J447" s="62" t="str">
        <f>IF(B447&lt;&gt;"",COUNTIF(B$9:$B10221,B447),"")</f>
        <v/>
      </c>
      <c r="K447" s="62"/>
      <c r="L447" s="62" t="str">
        <f>IF(B447&lt;&gt;"",COUNTIF(M$9:$M10221,F447),"")</f>
        <v/>
      </c>
      <c r="M447" s="62" t="str">
        <f t="shared" si="44"/>
        <v/>
      </c>
      <c r="N447" s="69" t="str">
        <f t="shared" si="45"/>
        <v/>
      </c>
      <c r="O447" s="69" t="str">
        <f>IF($N447="P",COUNTIF($N$9:$N$9781,"P")-'Rosa e Controlli'!$I$33,"0")</f>
        <v>0</v>
      </c>
      <c r="P447" s="69" t="str">
        <f>IF($N447="D",COUNTIF($N$9:$N$9781,"D")-'Rosa e Controlli'!$I$34,"0")</f>
        <v>0</v>
      </c>
      <c r="Q447" s="69" t="str">
        <f>IF($N447="C",COUNTIF($N$9:$N$9781,"C")-'Rosa e Controlli'!$I$35,"0")</f>
        <v>0</v>
      </c>
      <c r="R447" s="69" t="str">
        <f>IF($N447="A",COUNTIF($N$9:$N$9781,"A")-'Rosa e Controlli'!$I$36,"0")</f>
        <v>0</v>
      </c>
      <c r="S447" s="69">
        <f t="shared" si="46"/>
        <v>0</v>
      </c>
      <c r="T447" s="69" t="str">
        <f t="shared" si="47"/>
        <v/>
      </c>
      <c r="U447" s="69"/>
      <c r="V447" s="69"/>
      <c r="W447" s="69"/>
    </row>
    <row r="448" spans="1:23" x14ac:dyDescent="0.25">
      <c r="A448" s="61" t="str">
        <f t="shared" si="42"/>
        <v/>
      </c>
      <c r="B448" s="77"/>
      <c r="C448" s="81" t="s">
        <v>64</v>
      </c>
      <c r="D448" s="81">
        <v>583</v>
      </c>
      <c r="E448" s="81" t="s">
        <v>593</v>
      </c>
      <c r="F448" s="81" t="s">
        <v>54</v>
      </c>
      <c r="G448" s="81">
        <v>11</v>
      </c>
      <c r="H448" s="61" t="str">
        <f t="shared" si="43"/>
        <v/>
      </c>
      <c r="I448" s="62" t="str">
        <f t="shared" si="48"/>
        <v/>
      </c>
      <c r="J448" s="62" t="str">
        <f>IF(B448&lt;&gt;"",COUNTIF(B$9:$B10222,B448),"")</f>
        <v/>
      </c>
      <c r="K448" s="62"/>
      <c r="L448" s="62" t="str">
        <f>IF(B448&lt;&gt;"",COUNTIF(M$9:$M10222,F448),"")</f>
        <v/>
      </c>
      <c r="M448" s="62" t="str">
        <f t="shared" si="44"/>
        <v/>
      </c>
      <c r="N448" s="69" t="str">
        <f t="shared" si="45"/>
        <v/>
      </c>
      <c r="O448" s="69" t="str">
        <f>IF($N448="P",COUNTIF($N$9:$N$9781,"P")-'Rosa e Controlli'!$I$33,"0")</f>
        <v>0</v>
      </c>
      <c r="P448" s="69" t="str">
        <f>IF($N448="D",COUNTIF($N$9:$N$9781,"D")-'Rosa e Controlli'!$I$34,"0")</f>
        <v>0</v>
      </c>
      <c r="Q448" s="69" t="str">
        <f>IF($N448="C",COUNTIF($N$9:$N$9781,"C")-'Rosa e Controlli'!$I$35,"0")</f>
        <v>0</v>
      </c>
      <c r="R448" s="69" t="str">
        <f>IF($N448="A",COUNTIF($N$9:$N$9781,"A")-'Rosa e Controlli'!$I$36,"0")</f>
        <v>0</v>
      </c>
      <c r="S448" s="69">
        <f t="shared" si="46"/>
        <v>0</v>
      </c>
      <c r="T448" s="69" t="str">
        <f t="shared" si="47"/>
        <v/>
      </c>
      <c r="U448" s="69"/>
      <c r="V448" s="69"/>
      <c r="W448" s="69"/>
    </row>
    <row r="449" spans="1:23" x14ac:dyDescent="0.25">
      <c r="A449" s="61" t="str">
        <f t="shared" si="42"/>
        <v/>
      </c>
      <c r="B449" s="77"/>
      <c r="C449" s="81" t="s">
        <v>64</v>
      </c>
      <c r="D449" s="81">
        <v>584</v>
      </c>
      <c r="E449" s="81" t="s">
        <v>178</v>
      </c>
      <c r="F449" s="81" t="s">
        <v>69</v>
      </c>
      <c r="G449" s="81">
        <v>12</v>
      </c>
      <c r="H449" s="61" t="str">
        <f t="shared" si="43"/>
        <v/>
      </c>
      <c r="I449" s="62" t="str">
        <f t="shared" si="48"/>
        <v/>
      </c>
      <c r="J449" s="62" t="str">
        <f>IF(B449&lt;&gt;"",COUNTIF(B$9:$B10223,B449),"")</f>
        <v/>
      </c>
      <c r="K449" s="62"/>
      <c r="L449" s="62" t="str">
        <f>IF(B449&lt;&gt;"",COUNTIF(M$9:$M10223,F449),"")</f>
        <v/>
      </c>
      <c r="M449" s="62" t="str">
        <f t="shared" si="44"/>
        <v/>
      </c>
      <c r="N449" s="69" t="str">
        <f t="shared" si="45"/>
        <v/>
      </c>
      <c r="O449" s="69" t="str">
        <f>IF($N449="P",COUNTIF($N$9:$N$9781,"P")-'Rosa e Controlli'!$I$33,"0")</f>
        <v>0</v>
      </c>
      <c r="P449" s="69" t="str">
        <f>IF($N449="D",COUNTIF($N$9:$N$9781,"D")-'Rosa e Controlli'!$I$34,"0")</f>
        <v>0</v>
      </c>
      <c r="Q449" s="69" t="str">
        <f>IF($N449="C",COUNTIF($N$9:$N$9781,"C")-'Rosa e Controlli'!$I$35,"0")</f>
        <v>0</v>
      </c>
      <c r="R449" s="69" t="str">
        <f>IF($N449="A",COUNTIF($N$9:$N$9781,"A")-'Rosa e Controlli'!$I$36,"0")</f>
        <v>0</v>
      </c>
      <c r="S449" s="69">
        <f t="shared" si="46"/>
        <v>0</v>
      </c>
      <c r="T449" s="69" t="str">
        <f t="shared" si="47"/>
        <v/>
      </c>
      <c r="U449" s="69"/>
      <c r="V449" s="69"/>
      <c r="W449" s="69"/>
    </row>
    <row r="450" spans="1:23" x14ac:dyDescent="0.25">
      <c r="A450" s="61" t="str">
        <f t="shared" si="42"/>
        <v/>
      </c>
      <c r="B450" s="77"/>
      <c r="C450" s="81" t="s">
        <v>64</v>
      </c>
      <c r="D450" s="81">
        <v>585</v>
      </c>
      <c r="E450" s="81" t="s">
        <v>594</v>
      </c>
      <c r="F450" s="81" t="s">
        <v>252</v>
      </c>
      <c r="G450" s="81">
        <v>4</v>
      </c>
      <c r="H450" s="61" t="str">
        <f t="shared" si="43"/>
        <v/>
      </c>
      <c r="I450" s="62" t="str">
        <f t="shared" si="48"/>
        <v/>
      </c>
      <c r="J450" s="62" t="str">
        <f>IF(B450&lt;&gt;"",COUNTIF(B$9:$B10224,B450),"")</f>
        <v/>
      </c>
      <c r="K450" s="62"/>
      <c r="L450" s="62" t="str">
        <f>IF(B450&lt;&gt;"",COUNTIF(M$9:$M10224,F450),"")</f>
        <v/>
      </c>
      <c r="M450" s="62" t="str">
        <f t="shared" si="44"/>
        <v/>
      </c>
      <c r="N450" s="69" t="str">
        <f t="shared" si="45"/>
        <v/>
      </c>
      <c r="O450" s="69" t="str">
        <f>IF($N450="P",COUNTIF($N$9:$N$9781,"P")-'Rosa e Controlli'!$I$33,"0")</f>
        <v>0</v>
      </c>
      <c r="P450" s="69" t="str">
        <f>IF($N450="D",COUNTIF($N$9:$N$9781,"D")-'Rosa e Controlli'!$I$34,"0")</f>
        <v>0</v>
      </c>
      <c r="Q450" s="69" t="str">
        <f>IF($N450="C",COUNTIF($N$9:$N$9781,"C")-'Rosa e Controlli'!$I$35,"0")</f>
        <v>0</v>
      </c>
      <c r="R450" s="69" t="str">
        <f>IF($N450="A",COUNTIF($N$9:$N$9781,"A")-'Rosa e Controlli'!$I$36,"0")</f>
        <v>0</v>
      </c>
      <c r="S450" s="69">
        <f t="shared" si="46"/>
        <v>0</v>
      </c>
      <c r="T450" s="69" t="str">
        <f t="shared" si="47"/>
        <v/>
      </c>
      <c r="U450" s="69"/>
      <c r="V450" s="69"/>
      <c r="W450" s="69"/>
    </row>
    <row r="451" spans="1:23" x14ac:dyDescent="0.25">
      <c r="A451" s="61" t="str">
        <f t="shared" si="42"/>
        <v/>
      </c>
      <c r="B451" s="77"/>
      <c r="C451" s="81" t="s">
        <v>64</v>
      </c>
      <c r="D451" s="81">
        <v>586</v>
      </c>
      <c r="E451" s="81" t="s">
        <v>595</v>
      </c>
      <c r="F451" s="81" t="s">
        <v>248</v>
      </c>
      <c r="G451" s="81">
        <v>11</v>
      </c>
      <c r="H451" s="61" t="str">
        <f t="shared" si="43"/>
        <v/>
      </c>
      <c r="I451" s="62" t="str">
        <f t="shared" si="48"/>
        <v/>
      </c>
      <c r="J451" s="62" t="str">
        <f>IF(B451&lt;&gt;"",COUNTIF(B$9:$B10225,B451),"")</f>
        <v/>
      </c>
      <c r="K451" s="62"/>
      <c r="L451" s="62" t="str">
        <f>IF(B451&lt;&gt;"",COUNTIF(M$9:$M10225,F451),"")</f>
        <v/>
      </c>
      <c r="M451" s="62" t="str">
        <f t="shared" si="44"/>
        <v/>
      </c>
      <c r="N451" s="69" t="str">
        <f t="shared" si="45"/>
        <v/>
      </c>
      <c r="O451" s="69" t="str">
        <f>IF($N451="P",COUNTIF($N$9:$N$9781,"P")-'Rosa e Controlli'!$I$33,"0")</f>
        <v>0</v>
      </c>
      <c r="P451" s="69" t="str">
        <f>IF($N451="D",COUNTIF($N$9:$N$9781,"D")-'Rosa e Controlli'!$I$34,"0")</f>
        <v>0</v>
      </c>
      <c r="Q451" s="69" t="str">
        <f>IF($N451="C",COUNTIF($N$9:$N$9781,"C")-'Rosa e Controlli'!$I$35,"0")</f>
        <v>0</v>
      </c>
      <c r="R451" s="69" t="str">
        <f>IF($N451="A",COUNTIF($N$9:$N$9781,"A")-'Rosa e Controlli'!$I$36,"0")</f>
        <v>0</v>
      </c>
      <c r="S451" s="69">
        <f t="shared" si="46"/>
        <v>0</v>
      </c>
      <c r="T451" s="69" t="str">
        <f t="shared" si="47"/>
        <v/>
      </c>
      <c r="U451" s="69"/>
      <c r="V451" s="69"/>
      <c r="W451" s="69"/>
    </row>
    <row r="452" spans="1:23" x14ac:dyDescent="0.25">
      <c r="A452" s="61" t="str">
        <f t="shared" si="42"/>
        <v/>
      </c>
      <c r="B452" s="77"/>
      <c r="C452" s="81" t="s">
        <v>64</v>
      </c>
      <c r="D452" s="81">
        <v>587</v>
      </c>
      <c r="E452" s="81" t="s">
        <v>179</v>
      </c>
      <c r="F452" s="81" t="s">
        <v>76</v>
      </c>
      <c r="G452" s="81">
        <v>10</v>
      </c>
      <c r="H452" s="61" t="str">
        <f t="shared" si="43"/>
        <v/>
      </c>
      <c r="I452" s="62" t="str">
        <f t="shared" si="48"/>
        <v/>
      </c>
      <c r="J452" s="62" t="str">
        <f>IF(B452&lt;&gt;"",COUNTIF(B$9:$B10226,B452),"")</f>
        <v/>
      </c>
      <c r="K452" s="62"/>
      <c r="L452" s="62" t="str">
        <f>IF(B452&lt;&gt;"",COUNTIF(M$9:$M10226,F452),"")</f>
        <v/>
      </c>
      <c r="M452" s="62" t="str">
        <f t="shared" si="44"/>
        <v/>
      </c>
      <c r="N452" s="69" t="str">
        <f t="shared" si="45"/>
        <v/>
      </c>
      <c r="O452" s="69" t="str">
        <f>IF($N452="P",COUNTIF($N$9:$N$9781,"P")-'Rosa e Controlli'!$I$33,"0")</f>
        <v>0</v>
      </c>
      <c r="P452" s="69" t="str">
        <f>IF($N452="D",COUNTIF($N$9:$N$9781,"D")-'Rosa e Controlli'!$I$34,"0")</f>
        <v>0</v>
      </c>
      <c r="Q452" s="69" t="str">
        <f>IF($N452="C",COUNTIF($N$9:$N$9781,"C")-'Rosa e Controlli'!$I$35,"0")</f>
        <v>0</v>
      </c>
      <c r="R452" s="69" t="str">
        <f>IF($N452="A",COUNTIF($N$9:$N$9781,"A")-'Rosa e Controlli'!$I$36,"0")</f>
        <v>0</v>
      </c>
      <c r="S452" s="69">
        <f t="shared" si="46"/>
        <v>0</v>
      </c>
      <c r="T452" s="69" t="str">
        <f t="shared" si="47"/>
        <v/>
      </c>
      <c r="U452" s="69"/>
      <c r="V452" s="69"/>
      <c r="W452" s="69"/>
    </row>
    <row r="453" spans="1:23" x14ac:dyDescent="0.25">
      <c r="A453" s="61" t="str">
        <f t="shared" si="42"/>
        <v/>
      </c>
      <c r="B453" s="77"/>
      <c r="C453" s="81" t="s">
        <v>64</v>
      </c>
      <c r="D453" s="81">
        <v>588</v>
      </c>
      <c r="E453" s="81" t="s">
        <v>596</v>
      </c>
      <c r="F453" s="81" t="s">
        <v>60</v>
      </c>
      <c r="G453" s="81">
        <v>11</v>
      </c>
      <c r="H453" s="61" t="str">
        <f t="shared" si="43"/>
        <v/>
      </c>
      <c r="I453" s="62" t="str">
        <f t="shared" si="48"/>
        <v/>
      </c>
      <c r="J453" s="62" t="str">
        <f>IF(B453&lt;&gt;"",COUNTIF(B$9:$B10227,B453),"")</f>
        <v/>
      </c>
      <c r="K453" s="62"/>
      <c r="L453" s="62" t="str">
        <f>IF(B453&lt;&gt;"",COUNTIF(M$9:$M10227,F453),"")</f>
        <v/>
      </c>
      <c r="M453" s="62" t="str">
        <f t="shared" si="44"/>
        <v/>
      </c>
      <c r="N453" s="69" t="str">
        <f t="shared" si="45"/>
        <v/>
      </c>
      <c r="O453" s="69" t="str">
        <f>IF($N453="P",COUNTIF($N$9:$N$9781,"P")-'Rosa e Controlli'!$I$33,"0")</f>
        <v>0</v>
      </c>
      <c r="P453" s="69" t="str">
        <f>IF($N453="D",COUNTIF($N$9:$N$9781,"D")-'Rosa e Controlli'!$I$34,"0")</f>
        <v>0</v>
      </c>
      <c r="Q453" s="69" t="str">
        <f>IF($N453="C",COUNTIF($N$9:$N$9781,"C")-'Rosa e Controlli'!$I$35,"0")</f>
        <v>0</v>
      </c>
      <c r="R453" s="69" t="str">
        <f>IF($N453="A",COUNTIF($N$9:$N$9781,"A")-'Rosa e Controlli'!$I$36,"0")</f>
        <v>0</v>
      </c>
      <c r="S453" s="69">
        <f t="shared" si="46"/>
        <v>0</v>
      </c>
      <c r="T453" s="69" t="str">
        <f t="shared" si="47"/>
        <v/>
      </c>
      <c r="U453" s="69"/>
      <c r="V453" s="69"/>
      <c r="W453" s="69"/>
    </row>
    <row r="454" spans="1:23" x14ac:dyDescent="0.25">
      <c r="A454" s="61" t="str">
        <f t="shared" si="42"/>
        <v/>
      </c>
      <c r="B454" s="77"/>
      <c r="C454" s="81" t="s">
        <v>64</v>
      </c>
      <c r="D454" s="81">
        <v>589</v>
      </c>
      <c r="E454" s="81" t="s">
        <v>597</v>
      </c>
      <c r="F454" s="81" t="s">
        <v>250</v>
      </c>
      <c r="G454" s="81">
        <v>9</v>
      </c>
      <c r="H454" s="61" t="str">
        <f t="shared" si="43"/>
        <v/>
      </c>
      <c r="I454" s="62" t="str">
        <f t="shared" si="48"/>
        <v/>
      </c>
      <c r="J454" s="62" t="str">
        <f>IF(B454&lt;&gt;"",COUNTIF(B$9:$B10228,B454),"")</f>
        <v/>
      </c>
      <c r="K454" s="62"/>
      <c r="L454" s="62" t="str">
        <f>IF(B454&lt;&gt;"",COUNTIF(M$9:$M10228,F454),"")</f>
        <v/>
      </c>
      <c r="M454" s="62" t="str">
        <f t="shared" si="44"/>
        <v/>
      </c>
      <c r="N454" s="69" t="str">
        <f t="shared" si="45"/>
        <v/>
      </c>
      <c r="O454" s="69" t="str">
        <f>IF($N454="P",COUNTIF($N$9:$N$9781,"P")-'Rosa e Controlli'!$I$33,"0")</f>
        <v>0</v>
      </c>
      <c r="P454" s="69" t="str">
        <f>IF($N454="D",COUNTIF($N$9:$N$9781,"D")-'Rosa e Controlli'!$I$34,"0")</f>
        <v>0</v>
      </c>
      <c r="Q454" s="69" t="str">
        <f>IF($N454="C",COUNTIF($N$9:$N$9781,"C")-'Rosa e Controlli'!$I$35,"0")</f>
        <v>0</v>
      </c>
      <c r="R454" s="69" t="str">
        <f>IF($N454="A",COUNTIF($N$9:$N$9781,"A")-'Rosa e Controlli'!$I$36,"0")</f>
        <v>0</v>
      </c>
      <c r="S454" s="69">
        <f t="shared" si="46"/>
        <v>0</v>
      </c>
      <c r="T454" s="69" t="str">
        <f t="shared" si="47"/>
        <v/>
      </c>
      <c r="U454" s="69"/>
      <c r="V454" s="69"/>
      <c r="W454" s="69"/>
    </row>
    <row r="455" spans="1:23" x14ac:dyDescent="0.25">
      <c r="A455" s="61" t="str">
        <f t="shared" si="42"/>
        <v/>
      </c>
      <c r="B455" s="77"/>
      <c r="C455" s="81" t="s">
        <v>64</v>
      </c>
      <c r="D455" s="81">
        <v>590</v>
      </c>
      <c r="E455" s="81" t="s">
        <v>598</v>
      </c>
      <c r="F455" s="81" t="s">
        <v>54</v>
      </c>
      <c r="G455" s="81">
        <v>14</v>
      </c>
      <c r="H455" s="61" t="str">
        <f t="shared" si="43"/>
        <v/>
      </c>
      <c r="I455" s="62" t="str">
        <f t="shared" si="48"/>
        <v/>
      </c>
      <c r="J455" s="62" t="str">
        <f>IF(B455&lt;&gt;"",COUNTIF(B$9:$B10229,B455),"")</f>
        <v/>
      </c>
      <c r="K455" s="62"/>
      <c r="L455" s="62" t="str">
        <f>IF(B455&lt;&gt;"",COUNTIF(M$9:$M10229,F455),"")</f>
        <v/>
      </c>
      <c r="M455" s="62" t="str">
        <f t="shared" si="44"/>
        <v/>
      </c>
      <c r="N455" s="69" t="str">
        <f t="shared" si="45"/>
        <v/>
      </c>
      <c r="O455" s="69" t="str">
        <f>IF($N455="P",COUNTIF($N$9:$N$9781,"P")-'Rosa e Controlli'!$I$33,"0")</f>
        <v>0</v>
      </c>
      <c r="P455" s="69" t="str">
        <f>IF($N455="D",COUNTIF($N$9:$N$9781,"D")-'Rosa e Controlli'!$I$34,"0")</f>
        <v>0</v>
      </c>
      <c r="Q455" s="69" t="str">
        <f>IF($N455="C",COUNTIF($N$9:$N$9781,"C")-'Rosa e Controlli'!$I$35,"0")</f>
        <v>0</v>
      </c>
      <c r="R455" s="69" t="str">
        <f>IF($N455="A",COUNTIF($N$9:$N$9781,"A")-'Rosa e Controlli'!$I$36,"0")</f>
        <v>0</v>
      </c>
      <c r="S455" s="69">
        <f t="shared" si="46"/>
        <v>0</v>
      </c>
      <c r="T455" s="69" t="str">
        <f t="shared" si="47"/>
        <v/>
      </c>
      <c r="U455" s="69"/>
      <c r="V455" s="69"/>
      <c r="W455" s="69"/>
    </row>
    <row r="456" spans="1:23" x14ac:dyDescent="0.25">
      <c r="A456" s="61" t="str">
        <f t="shared" si="42"/>
        <v/>
      </c>
      <c r="B456" s="77"/>
      <c r="C456" s="81" t="s">
        <v>64</v>
      </c>
      <c r="D456" s="81">
        <v>591</v>
      </c>
      <c r="E456" s="81" t="s">
        <v>599</v>
      </c>
      <c r="F456" s="81" t="s">
        <v>76</v>
      </c>
      <c r="G456" s="81">
        <v>6</v>
      </c>
      <c r="H456" s="61" t="str">
        <f t="shared" si="43"/>
        <v/>
      </c>
      <c r="I456" s="62" t="str">
        <f t="shared" si="48"/>
        <v/>
      </c>
      <c r="J456" s="62" t="str">
        <f>IF(B456&lt;&gt;"",COUNTIF(B$9:$B10230,B456),"")</f>
        <v/>
      </c>
      <c r="K456" s="62"/>
      <c r="L456" s="62" t="str">
        <f>IF(B456&lt;&gt;"",COUNTIF(M$9:$M10230,F456),"")</f>
        <v/>
      </c>
      <c r="M456" s="62" t="str">
        <f t="shared" si="44"/>
        <v/>
      </c>
      <c r="N456" s="69" t="str">
        <f t="shared" si="45"/>
        <v/>
      </c>
      <c r="O456" s="69" t="str">
        <f>IF($N456="P",COUNTIF($N$9:$N$9781,"P")-'Rosa e Controlli'!$I$33,"0")</f>
        <v>0</v>
      </c>
      <c r="P456" s="69" t="str">
        <f>IF($N456="D",COUNTIF($N$9:$N$9781,"D")-'Rosa e Controlli'!$I$34,"0")</f>
        <v>0</v>
      </c>
      <c r="Q456" s="69" t="str">
        <f>IF($N456="C",COUNTIF($N$9:$N$9781,"C")-'Rosa e Controlli'!$I$35,"0")</f>
        <v>0</v>
      </c>
      <c r="R456" s="69" t="str">
        <f>IF($N456="A",COUNTIF($N$9:$N$9781,"A")-'Rosa e Controlli'!$I$36,"0")</f>
        <v>0</v>
      </c>
      <c r="S456" s="69">
        <f t="shared" si="46"/>
        <v>0</v>
      </c>
      <c r="T456" s="69" t="str">
        <f t="shared" si="47"/>
        <v/>
      </c>
      <c r="U456" s="69"/>
      <c r="V456" s="69"/>
      <c r="W456" s="69"/>
    </row>
    <row r="457" spans="1:23" x14ac:dyDescent="0.25">
      <c r="A457" s="61" t="str">
        <f t="shared" ref="A457:A520" si="49">H457</f>
        <v/>
      </c>
      <c r="B457" s="77"/>
      <c r="C457" s="81" t="s">
        <v>64</v>
      </c>
      <c r="D457" s="81">
        <v>592</v>
      </c>
      <c r="E457" s="81" t="s">
        <v>600</v>
      </c>
      <c r="F457" s="81" t="s">
        <v>274</v>
      </c>
      <c r="G457" s="81">
        <v>4</v>
      </c>
      <c r="H457" s="61" t="str">
        <f t="shared" ref="H457:H520" si="50">IF(B457&lt;&gt;"",IF(I457="","Ok","errore"),"")</f>
        <v/>
      </c>
      <c r="I457" s="62" t="str">
        <f t="shared" si="48"/>
        <v/>
      </c>
      <c r="J457" s="62" t="str">
        <f>IF(B457&lt;&gt;"",COUNTIF(B$9:$B10231,B457),"")</f>
        <v/>
      </c>
      <c r="K457" s="62"/>
      <c r="L457" s="62" t="str">
        <f>IF(B457&lt;&gt;"",COUNTIF(M$9:$M10231,F457),"")</f>
        <v/>
      </c>
      <c r="M457" s="62" t="str">
        <f t="shared" ref="M457:M520" si="51">IF(B457&lt;&gt;"",F457,"")</f>
        <v/>
      </c>
      <c r="N457" s="69" t="str">
        <f t="shared" ref="N457:N520" si="52">IF(B457&lt;&gt;"",C457,"")</f>
        <v/>
      </c>
      <c r="O457" s="69" t="str">
        <f>IF($N457="P",COUNTIF($N$9:$N$9781,"P")-'Rosa e Controlli'!$I$33,"0")</f>
        <v>0</v>
      </c>
      <c r="P457" s="69" t="str">
        <f>IF($N457="D",COUNTIF($N$9:$N$9781,"D")-'Rosa e Controlli'!$I$34,"0")</f>
        <v>0</v>
      </c>
      <c r="Q457" s="69" t="str">
        <f>IF($N457="C",COUNTIF($N$9:$N$9781,"C")-'Rosa e Controlli'!$I$35,"0")</f>
        <v>0</v>
      </c>
      <c r="R457" s="69" t="str">
        <f>IF($N457="A",COUNTIF($N$9:$N$9781,"A")-'Rosa e Controlli'!$I$36,"0")</f>
        <v>0</v>
      </c>
      <c r="S457" s="69">
        <f t="shared" ref="S457:S520" si="53">SUM(O457:R457)</f>
        <v>0</v>
      </c>
      <c r="T457" s="69" t="str">
        <f t="shared" ref="T457:T520" si="54">IF(AND(B457&lt;&gt;"",OR(B457&lt;1,B457&gt;23)),"NO","")</f>
        <v/>
      </c>
      <c r="U457" s="69"/>
      <c r="V457" s="69"/>
      <c r="W457" s="69"/>
    </row>
    <row r="458" spans="1:23" x14ac:dyDescent="0.25">
      <c r="A458" s="61" t="str">
        <f t="shared" si="49"/>
        <v/>
      </c>
      <c r="B458" s="77"/>
      <c r="C458" s="81" t="s">
        <v>64</v>
      </c>
      <c r="D458" s="81">
        <v>593</v>
      </c>
      <c r="E458" s="81" t="s">
        <v>153</v>
      </c>
      <c r="F458" s="81" t="s">
        <v>76</v>
      </c>
      <c r="G458" s="81">
        <v>3</v>
      </c>
      <c r="H458" s="61" t="str">
        <f t="shared" si="50"/>
        <v/>
      </c>
      <c r="I458" s="62" t="str">
        <f t="shared" ref="I458:I521" si="55">IF(B458&lt;&gt;"",IF(L458&gt;3,"Troppi giocatori ("&amp;L458&amp;") della nazionale '"&amp;F458&amp;"'",IF(AND(J458&gt;1,J458&lt;&gt;""),"Numero di maglia assegnato "&amp;J458&amp;" volte",IF(AND(N458="P",S458&gt;0),"Troppi Portieri in squadra",IF(AND(N458="D",S458&gt;0),"Troppi Difensori in squadra",IF(AND(N458="C",S458&gt;0),"Troppi Centrocampisti in squadra",IF(AND(N458="A",S458&gt;0),"Troppi Attaccanti in squadra",IF(T458="NO","Numero di maglia errato",""))))))),"")</f>
        <v/>
      </c>
      <c r="J458" s="62" t="str">
        <f>IF(B458&lt;&gt;"",COUNTIF(B$9:$B10232,B458),"")</f>
        <v/>
      </c>
      <c r="K458" s="62"/>
      <c r="L458" s="62" t="str">
        <f>IF(B458&lt;&gt;"",COUNTIF(M$9:$M10232,F458),"")</f>
        <v/>
      </c>
      <c r="M458" s="62" t="str">
        <f t="shared" si="51"/>
        <v/>
      </c>
      <c r="N458" s="69" t="str">
        <f t="shared" si="52"/>
        <v/>
      </c>
      <c r="O458" s="69" t="str">
        <f>IF($N458="P",COUNTIF($N$9:$N$9781,"P")-'Rosa e Controlli'!$I$33,"0")</f>
        <v>0</v>
      </c>
      <c r="P458" s="69" t="str">
        <f>IF($N458="D",COUNTIF($N$9:$N$9781,"D")-'Rosa e Controlli'!$I$34,"0")</f>
        <v>0</v>
      </c>
      <c r="Q458" s="69" t="str">
        <f>IF($N458="C",COUNTIF($N$9:$N$9781,"C")-'Rosa e Controlli'!$I$35,"0")</f>
        <v>0</v>
      </c>
      <c r="R458" s="69" t="str">
        <f>IF($N458="A",COUNTIF($N$9:$N$9781,"A")-'Rosa e Controlli'!$I$36,"0")</f>
        <v>0</v>
      </c>
      <c r="S458" s="69">
        <f t="shared" si="53"/>
        <v>0</v>
      </c>
      <c r="T458" s="69" t="str">
        <f t="shared" si="54"/>
        <v/>
      </c>
      <c r="U458" s="69"/>
      <c r="V458" s="69"/>
      <c r="W458" s="69"/>
    </row>
    <row r="459" spans="1:23" x14ac:dyDescent="0.25">
      <c r="A459" s="61" t="str">
        <f t="shared" si="49"/>
        <v/>
      </c>
      <c r="B459" s="77"/>
      <c r="C459" s="81" t="s">
        <v>64</v>
      </c>
      <c r="D459" s="81">
        <v>594</v>
      </c>
      <c r="E459" s="81" t="s">
        <v>601</v>
      </c>
      <c r="F459" s="81" t="s">
        <v>255</v>
      </c>
      <c r="G459" s="81">
        <v>5</v>
      </c>
      <c r="H459" s="61" t="str">
        <f t="shared" si="50"/>
        <v/>
      </c>
      <c r="I459" s="62" t="str">
        <f t="shared" si="55"/>
        <v/>
      </c>
      <c r="J459" s="62" t="str">
        <f>IF(B459&lt;&gt;"",COUNTIF(B$9:$B10233,B459),"")</f>
        <v/>
      </c>
      <c r="K459" s="62"/>
      <c r="L459" s="62" t="str">
        <f>IF(B459&lt;&gt;"",COUNTIF(M$9:$M10233,F459),"")</f>
        <v/>
      </c>
      <c r="M459" s="62" t="str">
        <f t="shared" si="51"/>
        <v/>
      </c>
      <c r="N459" s="69" t="str">
        <f t="shared" si="52"/>
        <v/>
      </c>
      <c r="O459" s="69" t="str">
        <f>IF($N459="P",COUNTIF($N$9:$N$9781,"P")-'Rosa e Controlli'!$I$33,"0")</f>
        <v>0</v>
      </c>
      <c r="P459" s="69" t="str">
        <f>IF($N459="D",COUNTIF($N$9:$N$9781,"D")-'Rosa e Controlli'!$I$34,"0")</f>
        <v>0</v>
      </c>
      <c r="Q459" s="69" t="str">
        <f>IF($N459="C",COUNTIF($N$9:$N$9781,"C")-'Rosa e Controlli'!$I$35,"0")</f>
        <v>0</v>
      </c>
      <c r="R459" s="69" t="str">
        <f>IF($N459="A",COUNTIF($N$9:$N$9781,"A")-'Rosa e Controlli'!$I$36,"0")</f>
        <v>0</v>
      </c>
      <c r="S459" s="69">
        <f t="shared" si="53"/>
        <v>0</v>
      </c>
      <c r="T459" s="69" t="str">
        <f t="shared" si="54"/>
        <v/>
      </c>
      <c r="U459" s="69"/>
      <c r="V459" s="69"/>
      <c r="W459" s="69"/>
    </row>
    <row r="460" spans="1:23" x14ac:dyDescent="0.25">
      <c r="A460" s="61" t="str">
        <f t="shared" si="49"/>
        <v/>
      </c>
      <c r="B460" s="77"/>
      <c r="C460" s="81" t="s">
        <v>64</v>
      </c>
      <c r="D460" s="81">
        <v>595</v>
      </c>
      <c r="E460" s="81" t="s">
        <v>602</v>
      </c>
      <c r="F460" s="81" t="s">
        <v>262</v>
      </c>
      <c r="G460" s="81">
        <v>4</v>
      </c>
      <c r="H460" s="61" t="str">
        <f t="shared" si="50"/>
        <v/>
      </c>
      <c r="I460" s="62" t="str">
        <f t="shared" si="55"/>
        <v/>
      </c>
      <c r="J460" s="62" t="str">
        <f>IF(B460&lt;&gt;"",COUNTIF(B$9:$B10234,B460),"")</f>
        <v/>
      </c>
      <c r="K460" s="62"/>
      <c r="L460" s="62" t="str">
        <f>IF(B460&lt;&gt;"",COUNTIF(M$9:$M10234,F460),"")</f>
        <v/>
      </c>
      <c r="M460" s="62" t="str">
        <f t="shared" si="51"/>
        <v/>
      </c>
      <c r="N460" s="69" t="str">
        <f t="shared" si="52"/>
        <v/>
      </c>
      <c r="O460" s="69" t="str">
        <f>IF($N460="P",COUNTIF($N$9:$N$9781,"P")-'Rosa e Controlli'!$I$33,"0")</f>
        <v>0</v>
      </c>
      <c r="P460" s="69" t="str">
        <f>IF($N460="D",COUNTIF($N$9:$N$9781,"D")-'Rosa e Controlli'!$I$34,"0")</f>
        <v>0</v>
      </c>
      <c r="Q460" s="69" t="str">
        <f>IF($N460="C",COUNTIF($N$9:$N$9781,"C")-'Rosa e Controlli'!$I$35,"0")</f>
        <v>0</v>
      </c>
      <c r="R460" s="69" t="str">
        <f>IF($N460="A",COUNTIF($N$9:$N$9781,"A")-'Rosa e Controlli'!$I$36,"0")</f>
        <v>0</v>
      </c>
      <c r="S460" s="69">
        <f t="shared" si="53"/>
        <v>0</v>
      </c>
      <c r="T460" s="69" t="str">
        <f t="shared" si="54"/>
        <v/>
      </c>
      <c r="U460" s="69"/>
      <c r="V460" s="69"/>
      <c r="W460" s="69"/>
    </row>
    <row r="461" spans="1:23" x14ac:dyDescent="0.25">
      <c r="A461" s="61" t="str">
        <f t="shared" si="49"/>
        <v/>
      </c>
      <c r="B461" s="77"/>
      <c r="C461" s="81" t="s">
        <v>64</v>
      </c>
      <c r="D461" s="81">
        <v>596</v>
      </c>
      <c r="E461" s="81" t="s">
        <v>603</v>
      </c>
      <c r="F461" s="81" t="s">
        <v>234</v>
      </c>
      <c r="G461" s="81">
        <v>6</v>
      </c>
      <c r="H461" s="61" t="str">
        <f t="shared" si="50"/>
        <v/>
      </c>
      <c r="I461" s="62" t="str">
        <f t="shared" si="55"/>
        <v/>
      </c>
      <c r="J461" s="62" t="str">
        <f>IF(B461&lt;&gt;"",COUNTIF(B$9:$B10235,B461),"")</f>
        <v/>
      </c>
      <c r="K461" s="62"/>
      <c r="L461" s="62" t="str">
        <f>IF(B461&lt;&gt;"",COUNTIF(M$9:$M10235,F461),"")</f>
        <v/>
      </c>
      <c r="M461" s="62" t="str">
        <f t="shared" si="51"/>
        <v/>
      </c>
      <c r="N461" s="69" t="str">
        <f t="shared" si="52"/>
        <v/>
      </c>
      <c r="O461" s="69" t="str">
        <f>IF($N461="P",COUNTIF($N$9:$N$9781,"P")-'Rosa e Controlli'!$I$33,"0")</f>
        <v>0</v>
      </c>
      <c r="P461" s="69" t="str">
        <f>IF($N461="D",COUNTIF($N$9:$N$9781,"D")-'Rosa e Controlli'!$I$34,"0")</f>
        <v>0</v>
      </c>
      <c r="Q461" s="69" t="str">
        <f>IF($N461="C",COUNTIF($N$9:$N$9781,"C")-'Rosa e Controlli'!$I$35,"0")</f>
        <v>0</v>
      </c>
      <c r="R461" s="69" t="str">
        <f>IF($N461="A",COUNTIF($N$9:$N$9781,"A")-'Rosa e Controlli'!$I$36,"0")</f>
        <v>0</v>
      </c>
      <c r="S461" s="69">
        <f t="shared" si="53"/>
        <v>0</v>
      </c>
      <c r="T461" s="69" t="str">
        <f t="shared" si="54"/>
        <v/>
      </c>
      <c r="U461" s="69"/>
      <c r="V461" s="69"/>
      <c r="W461" s="69"/>
    </row>
    <row r="462" spans="1:23" x14ac:dyDescent="0.25">
      <c r="A462" s="61" t="str">
        <f t="shared" si="49"/>
        <v/>
      </c>
      <c r="B462" s="77"/>
      <c r="C462" s="81" t="s">
        <v>64</v>
      </c>
      <c r="D462" s="81">
        <v>597</v>
      </c>
      <c r="E462" s="81" t="s">
        <v>604</v>
      </c>
      <c r="F462" s="81" t="s">
        <v>262</v>
      </c>
      <c r="G462" s="81">
        <v>8</v>
      </c>
      <c r="H462" s="61" t="str">
        <f t="shared" si="50"/>
        <v/>
      </c>
      <c r="I462" s="62" t="str">
        <f t="shared" si="55"/>
        <v/>
      </c>
      <c r="J462" s="62" t="str">
        <f>IF(B462&lt;&gt;"",COUNTIF(B$9:$B10236,B462),"")</f>
        <v/>
      </c>
      <c r="K462" s="62"/>
      <c r="L462" s="62" t="str">
        <f>IF(B462&lt;&gt;"",COUNTIF(M$9:$M10236,F462),"")</f>
        <v/>
      </c>
      <c r="M462" s="62" t="str">
        <f t="shared" si="51"/>
        <v/>
      </c>
      <c r="N462" s="69" t="str">
        <f t="shared" si="52"/>
        <v/>
      </c>
      <c r="O462" s="69" t="str">
        <f>IF($N462="P",COUNTIF($N$9:$N$9781,"P")-'Rosa e Controlli'!$I$33,"0")</f>
        <v>0</v>
      </c>
      <c r="P462" s="69" t="str">
        <f>IF($N462="D",COUNTIF($N$9:$N$9781,"D")-'Rosa e Controlli'!$I$34,"0")</f>
        <v>0</v>
      </c>
      <c r="Q462" s="69" t="str">
        <f>IF($N462="C",COUNTIF($N$9:$N$9781,"C")-'Rosa e Controlli'!$I$35,"0")</f>
        <v>0</v>
      </c>
      <c r="R462" s="69" t="str">
        <f>IF($N462="A",COUNTIF($N$9:$N$9781,"A")-'Rosa e Controlli'!$I$36,"0")</f>
        <v>0</v>
      </c>
      <c r="S462" s="69">
        <f t="shared" si="53"/>
        <v>0</v>
      </c>
      <c r="T462" s="69" t="str">
        <f t="shared" si="54"/>
        <v/>
      </c>
      <c r="U462" s="69"/>
      <c r="V462" s="69"/>
      <c r="W462" s="69"/>
    </row>
    <row r="463" spans="1:23" x14ac:dyDescent="0.25">
      <c r="A463" s="61" t="str">
        <f t="shared" si="49"/>
        <v/>
      </c>
      <c r="B463" s="77"/>
      <c r="C463" s="81" t="s">
        <v>64</v>
      </c>
      <c r="D463" s="81">
        <v>598</v>
      </c>
      <c r="E463" s="81" t="s">
        <v>180</v>
      </c>
      <c r="F463" s="81" t="s">
        <v>56</v>
      </c>
      <c r="G463" s="81">
        <v>33</v>
      </c>
      <c r="H463" s="61" t="str">
        <f t="shared" si="50"/>
        <v/>
      </c>
      <c r="I463" s="62" t="str">
        <f t="shared" si="55"/>
        <v/>
      </c>
      <c r="J463" s="62" t="str">
        <f>IF(B463&lt;&gt;"",COUNTIF(B$9:$B10237,B463),"")</f>
        <v/>
      </c>
      <c r="K463" s="62"/>
      <c r="L463" s="62" t="str">
        <f>IF(B463&lt;&gt;"",COUNTIF(M$9:$M10237,F463),"")</f>
        <v/>
      </c>
      <c r="M463" s="62" t="str">
        <f t="shared" si="51"/>
        <v/>
      </c>
      <c r="N463" s="69" t="str">
        <f t="shared" si="52"/>
        <v/>
      </c>
      <c r="O463" s="69" t="str">
        <f>IF($N463="P",COUNTIF($N$9:$N$9781,"P")-'Rosa e Controlli'!$I$33,"0")</f>
        <v>0</v>
      </c>
      <c r="P463" s="69" t="str">
        <f>IF($N463="D",COUNTIF($N$9:$N$9781,"D")-'Rosa e Controlli'!$I$34,"0")</f>
        <v>0</v>
      </c>
      <c r="Q463" s="69" t="str">
        <f>IF($N463="C",COUNTIF($N$9:$N$9781,"C")-'Rosa e Controlli'!$I$35,"0")</f>
        <v>0</v>
      </c>
      <c r="R463" s="69" t="str">
        <f>IF($N463="A",COUNTIF($N$9:$N$9781,"A")-'Rosa e Controlli'!$I$36,"0")</f>
        <v>0</v>
      </c>
      <c r="S463" s="69">
        <f t="shared" si="53"/>
        <v>0</v>
      </c>
      <c r="T463" s="69" t="str">
        <f t="shared" si="54"/>
        <v/>
      </c>
      <c r="U463" s="69"/>
      <c r="V463" s="69"/>
      <c r="W463" s="69"/>
    </row>
    <row r="464" spans="1:23" x14ac:dyDescent="0.25">
      <c r="A464" s="61" t="str">
        <f t="shared" si="49"/>
        <v/>
      </c>
      <c r="B464" s="77"/>
      <c r="C464" s="81" t="s">
        <v>64</v>
      </c>
      <c r="D464" s="81">
        <v>599</v>
      </c>
      <c r="E464" s="81" t="s">
        <v>605</v>
      </c>
      <c r="F464" s="81" t="s">
        <v>56</v>
      </c>
      <c r="G464" s="81">
        <v>10</v>
      </c>
      <c r="H464" s="61" t="str">
        <f t="shared" si="50"/>
        <v/>
      </c>
      <c r="I464" s="62" t="str">
        <f t="shared" si="55"/>
        <v/>
      </c>
      <c r="J464" s="62" t="str">
        <f>IF(B464&lt;&gt;"",COUNTIF(B$9:$B10238,B464),"")</f>
        <v/>
      </c>
      <c r="K464" s="62"/>
      <c r="L464" s="62" t="str">
        <f>IF(B464&lt;&gt;"",COUNTIF(M$9:$M10238,F464),"")</f>
        <v/>
      </c>
      <c r="M464" s="62" t="str">
        <f t="shared" si="51"/>
        <v/>
      </c>
      <c r="N464" s="69" t="str">
        <f t="shared" si="52"/>
        <v/>
      </c>
      <c r="O464" s="69" t="str">
        <f>IF($N464="P",COUNTIF($N$9:$N$9781,"P")-'Rosa e Controlli'!$I$33,"0")</f>
        <v>0</v>
      </c>
      <c r="P464" s="69" t="str">
        <f>IF($N464="D",COUNTIF($N$9:$N$9781,"D")-'Rosa e Controlli'!$I$34,"0")</f>
        <v>0</v>
      </c>
      <c r="Q464" s="69" t="str">
        <f>IF($N464="C",COUNTIF($N$9:$N$9781,"C")-'Rosa e Controlli'!$I$35,"0")</f>
        <v>0</v>
      </c>
      <c r="R464" s="69" t="str">
        <f>IF($N464="A",COUNTIF($N$9:$N$9781,"A")-'Rosa e Controlli'!$I$36,"0")</f>
        <v>0</v>
      </c>
      <c r="S464" s="69">
        <f t="shared" si="53"/>
        <v>0</v>
      </c>
      <c r="T464" s="69" t="str">
        <f t="shared" si="54"/>
        <v/>
      </c>
      <c r="U464" s="69"/>
      <c r="V464" s="69"/>
      <c r="W464" s="69"/>
    </row>
    <row r="465" spans="1:23" x14ac:dyDescent="0.25">
      <c r="A465" s="61" t="str">
        <f t="shared" si="49"/>
        <v/>
      </c>
      <c r="B465" s="77"/>
      <c r="C465" s="81" t="s">
        <v>64</v>
      </c>
      <c r="D465" s="81">
        <v>600</v>
      </c>
      <c r="E465" s="81" t="s">
        <v>193</v>
      </c>
      <c r="F465" s="81" t="s">
        <v>58</v>
      </c>
      <c r="G465" s="81">
        <v>11</v>
      </c>
      <c r="H465" s="61" t="str">
        <f t="shared" si="50"/>
        <v/>
      </c>
      <c r="I465" s="62" t="str">
        <f t="shared" si="55"/>
        <v/>
      </c>
      <c r="J465" s="62" t="str">
        <f>IF(B465&lt;&gt;"",COUNTIF(B$9:$B10239,B465),"")</f>
        <v/>
      </c>
      <c r="K465" s="62"/>
      <c r="L465" s="62" t="str">
        <f>IF(B465&lt;&gt;"",COUNTIF(M$9:$M10239,F465),"")</f>
        <v/>
      </c>
      <c r="M465" s="62" t="str">
        <f t="shared" si="51"/>
        <v/>
      </c>
      <c r="N465" s="69" t="str">
        <f t="shared" si="52"/>
        <v/>
      </c>
      <c r="O465" s="69" t="str">
        <f>IF($N465="P",COUNTIF($N$9:$N$9781,"P")-'Rosa e Controlli'!$I$33,"0")</f>
        <v>0</v>
      </c>
      <c r="P465" s="69" t="str">
        <f>IF($N465="D",COUNTIF($N$9:$N$9781,"D")-'Rosa e Controlli'!$I$34,"0")</f>
        <v>0</v>
      </c>
      <c r="Q465" s="69" t="str">
        <f>IF($N465="C",COUNTIF($N$9:$N$9781,"C")-'Rosa e Controlli'!$I$35,"0")</f>
        <v>0</v>
      </c>
      <c r="R465" s="69" t="str">
        <f>IF($N465="A",COUNTIF($N$9:$N$9781,"A")-'Rosa e Controlli'!$I$36,"0")</f>
        <v>0</v>
      </c>
      <c r="S465" s="69">
        <f t="shared" si="53"/>
        <v>0</v>
      </c>
      <c r="T465" s="69" t="str">
        <f t="shared" si="54"/>
        <v/>
      </c>
      <c r="U465" s="69"/>
      <c r="V465" s="69"/>
      <c r="W465" s="69"/>
    </row>
    <row r="466" spans="1:23" x14ac:dyDescent="0.25">
      <c r="A466" s="61" t="str">
        <f t="shared" si="49"/>
        <v/>
      </c>
      <c r="B466" s="77"/>
      <c r="C466" s="81" t="s">
        <v>64</v>
      </c>
      <c r="D466" s="81">
        <v>601</v>
      </c>
      <c r="E466" s="81" t="s">
        <v>606</v>
      </c>
      <c r="F466" s="81" t="s">
        <v>248</v>
      </c>
      <c r="G466" s="81">
        <v>13</v>
      </c>
      <c r="H466" s="61" t="str">
        <f t="shared" si="50"/>
        <v/>
      </c>
      <c r="I466" s="62" t="str">
        <f t="shared" si="55"/>
        <v/>
      </c>
      <c r="J466" s="62" t="str">
        <f>IF(B466&lt;&gt;"",COUNTIF(B$9:$B10240,B466),"")</f>
        <v/>
      </c>
      <c r="K466" s="62"/>
      <c r="L466" s="62" t="str">
        <f>IF(B466&lt;&gt;"",COUNTIF(M$9:$M10240,F466),"")</f>
        <v/>
      </c>
      <c r="M466" s="62" t="str">
        <f t="shared" si="51"/>
        <v/>
      </c>
      <c r="N466" s="69" t="str">
        <f t="shared" si="52"/>
        <v/>
      </c>
      <c r="O466" s="69" t="str">
        <f>IF($N466="P",COUNTIF($N$9:$N$9781,"P")-'Rosa e Controlli'!$I$33,"0")</f>
        <v>0</v>
      </c>
      <c r="P466" s="69" t="str">
        <f>IF($N466="D",COUNTIF($N$9:$N$9781,"D")-'Rosa e Controlli'!$I$34,"0")</f>
        <v>0</v>
      </c>
      <c r="Q466" s="69" t="str">
        <f>IF($N466="C",COUNTIF($N$9:$N$9781,"C")-'Rosa e Controlli'!$I$35,"0")</f>
        <v>0</v>
      </c>
      <c r="R466" s="69" t="str">
        <f>IF($N466="A",COUNTIF($N$9:$N$9781,"A")-'Rosa e Controlli'!$I$36,"0")</f>
        <v>0</v>
      </c>
      <c r="S466" s="69">
        <f t="shared" si="53"/>
        <v>0</v>
      </c>
      <c r="T466" s="69" t="str">
        <f t="shared" si="54"/>
        <v/>
      </c>
      <c r="U466" s="69"/>
      <c r="V466" s="69"/>
      <c r="W466" s="69"/>
    </row>
    <row r="467" spans="1:23" x14ac:dyDescent="0.25">
      <c r="A467" s="61" t="str">
        <f t="shared" si="49"/>
        <v/>
      </c>
      <c r="B467" s="77"/>
      <c r="C467" s="81" t="s">
        <v>64</v>
      </c>
      <c r="D467" s="81">
        <v>602</v>
      </c>
      <c r="E467" s="81" t="s">
        <v>154</v>
      </c>
      <c r="F467" s="81" t="s">
        <v>71</v>
      </c>
      <c r="G467" s="81">
        <v>7</v>
      </c>
      <c r="H467" s="61" t="str">
        <f t="shared" si="50"/>
        <v/>
      </c>
      <c r="I467" s="62" t="str">
        <f t="shared" si="55"/>
        <v/>
      </c>
      <c r="J467" s="62" t="str">
        <f>IF(B467&lt;&gt;"",COUNTIF(B$9:$B10241,B467),"")</f>
        <v/>
      </c>
      <c r="K467" s="62"/>
      <c r="L467" s="62" t="str">
        <f>IF(B467&lt;&gt;"",COUNTIF(M$9:$M10241,F467),"")</f>
        <v/>
      </c>
      <c r="M467" s="62" t="str">
        <f t="shared" si="51"/>
        <v/>
      </c>
      <c r="N467" s="69" t="str">
        <f t="shared" si="52"/>
        <v/>
      </c>
      <c r="O467" s="69" t="str">
        <f>IF($N467="P",COUNTIF($N$9:$N$9781,"P")-'Rosa e Controlli'!$I$33,"0")</f>
        <v>0</v>
      </c>
      <c r="P467" s="69" t="str">
        <f>IF($N467="D",COUNTIF($N$9:$N$9781,"D")-'Rosa e Controlli'!$I$34,"0")</f>
        <v>0</v>
      </c>
      <c r="Q467" s="69" t="str">
        <f>IF($N467="C",COUNTIF($N$9:$N$9781,"C")-'Rosa e Controlli'!$I$35,"0")</f>
        <v>0</v>
      </c>
      <c r="R467" s="69" t="str">
        <f>IF($N467="A",COUNTIF($N$9:$N$9781,"A")-'Rosa e Controlli'!$I$36,"0")</f>
        <v>0</v>
      </c>
      <c r="S467" s="69">
        <f t="shared" si="53"/>
        <v>0</v>
      </c>
      <c r="T467" s="69" t="str">
        <f t="shared" si="54"/>
        <v/>
      </c>
      <c r="U467" s="69"/>
      <c r="V467" s="69"/>
      <c r="W467" s="69"/>
    </row>
    <row r="468" spans="1:23" x14ac:dyDescent="0.25">
      <c r="A468" s="61" t="str">
        <f t="shared" si="49"/>
        <v/>
      </c>
      <c r="B468" s="77"/>
      <c r="C468" s="81" t="s">
        <v>64</v>
      </c>
      <c r="D468" s="81">
        <v>603</v>
      </c>
      <c r="E468" s="81" t="s">
        <v>607</v>
      </c>
      <c r="F468" s="81" t="s">
        <v>262</v>
      </c>
      <c r="G468" s="81">
        <v>10</v>
      </c>
      <c r="H468" s="61" t="str">
        <f t="shared" si="50"/>
        <v/>
      </c>
      <c r="I468" s="62" t="str">
        <f t="shared" si="55"/>
        <v/>
      </c>
      <c r="J468" s="62" t="str">
        <f>IF(B468&lt;&gt;"",COUNTIF(B$9:$B10242,B468),"")</f>
        <v/>
      </c>
      <c r="K468" s="62"/>
      <c r="L468" s="62" t="str">
        <f>IF(B468&lt;&gt;"",COUNTIF(M$9:$M10242,F468),"")</f>
        <v/>
      </c>
      <c r="M468" s="62" t="str">
        <f t="shared" si="51"/>
        <v/>
      </c>
      <c r="N468" s="69" t="str">
        <f t="shared" si="52"/>
        <v/>
      </c>
      <c r="O468" s="69" t="str">
        <f>IF($N468="P",COUNTIF($N$9:$N$9781,"P")-'Rosa e Controlli'!$I$33,"0")</f>
        <v>0</v>
      </c>
      <c r="P468" s="69" t="str">
        <f>IF($N468="D",COUNTIF($N$9:$N$9781,"D")-'Rosa e Controlli'!$I$34,"0")</f>
        <v>0</v>
      </c>
      <c r="Q468" s="69" t="str">
        <f>IF($N468="C",COUNTIF($N$9:$N$9781,"C")-'Rosa e Controlli'!$I$35,"0")</f>
        <v>0</v>
      </c>
      <c r="R468" s="69" t="str">
        <f>IF($N468="A",COUNTIF($N$9:$N$9781,"A")-'Rosa e Controlli'!$I$36,"0")</f>
        <v>0</v>
      </c>
      <c r="S468" s="69">
        <f t="shared" si="53"/>
        <v>0</v>
      </c>
      <c r="T468" s="69" t="str">
        <f t="shared" si="54"/>
        <v/>
      </c>
      <c r="U468" s="69"/>
      <c r="V468" s="69"/>
      <c r="W468" s="69"/>
    </row>
    <row r="469" spans="1:23" x14ac:dyDescent="0.25">
      <c r="A469" s="61" t="str">
        <f t="shared" si="49"/>
        <v/>
      </c>
      <c r="B469" s="77"/>
      <c r="C469" s="81" t="s">
        <v>64</v>
      </c>
      <c r="D469" s="81">
        <v>604</v>
      </c>
      <c r="E469" s="81" t="s">
        <v>608</v>
      </c>
      <c r="F469" s="81" t="s">
        <v>262</v>
      </c>
      <c r="G469" s="81">
        <v>4</v>
      </c>
      <c r="H469" s="61" t="str">
        <f t="shared" si="50"/>
        <v/>
      </c>
      <c r="I469" s="62" t="str">
        <f t="shared" si="55"/>
        <v/>
      </c>
      <c r="J469" s="62" t="str">
        <f>IF(B469&lt;&gt;"",COUNTIF(B$9:$B10243,B469),"")</f>
        <v/>
      </c>
      <c r="K469" s="62"/>
      <c r="L469" s="62" t="str">
        <f>IF(B469&lt;&gt;"",COUNTIF(M$9:$M10243,F469),"")</f>
        <v/>
      </c>
      <c r="M469" s="62" t="str">
        <f t="shared" si="51"/>
        <v/>
      </c>
      <c r="N469" s="69" t="str">
        <f t="shared" si="52"/>
        <v/>
      </c>
      <c r="O469" s="69" t="str">
        <f>IF($N469="P",COUNTIF($N$9:$N$9781,"P")-'Rosa e Controlli'!$I$33,"0")</f>
        <v>0</v>
      </c>
      <c r="P469" s="69" t="str">
        <f>IF($N469="D",COUNTIF($N$9:$N$9781,"D")-'Rosa e Controlli'!$I$34,"0")</f>
        <v>0</v>
      </c>
      <c r="Q469" s="69" t="str">
        <f>IF($N469="C",COUNTIF($N$9:$N$9781,"C")-'Rosa e Controlli'!$I$35,"0")</f>
        <v>0</v>
      </c>
      <c r="R469" s="69" t="str">
        <f>IF($N469="A",COUNTIF($N$9:$N$9781,"A")-'Rosa e Controlli'!$I$36,"0")</f>
        <v>0</v>
      </c>
      <c r="S469" s="69">
        <f t="shared" si="53"/>
        <v>0</v>
      </c>
      <c r="T469" s="69" t="str">
        <f t="shared" si="54"/>
        <v/>
      </c>
      <c r="U469" s="69"/>
      <c r="V469" s="69"/>
      <c r="W469" s="69"/>
    </row>
    <row r="470" spans="1:23" x14ac:dyDescent="0.25">
      <c r="A470" s="61" t="str">
        <f t="shared" si="49"/>
        <v/>
      </c>
      <c r="B470" s="77"/>
      <c r="C470" s="81" t="s">
        <v>64</v>
      </c>
      <c r="D470" s="81">
        <v>605</v>
      </c>
      <c r="E470" s="81" t="s">
        <v>155</v>
      </c>
      <c r="F470" s="81" t="s">
        <v>55</v>
      </c>
      <c r="G470" s="81">
        <v>20</v>
      </c>
      <c r="H470" s="61" t="str">
        <f t="shared" si="50"/>
        <v/>
      </c>
      <c r="I470" s="62" t="str">
        <f t="shared" si="55"/>
        <v/>
      </c>
      <c r="J470" s="62" t="str">
        <f>IF(B470&lt;&gt;"",COUNTIF(B$9:$B10244,B470),"")</f>
        <v/>
      </c>
      <c r="K470" s="62"/>
      <c r="L470" s="62" t="str">
        <f>IF(B470&lt;&gt;"",COUNTIF(M$9:$M10244,F470),"")</f>
        <v/>
      </c>
      <c r="M470" s="62" t="str">
        <f t="shared" si="51"/>
        <v/>
      </c>
      <c r="N470" s="69" t="str">
        <f t="shared" si="52"/>
        <v/>
      </c>
      <c r="O470" s="69" t="str">
        <f>IF($N470="P",COUNTIF($N$9:$N$9781,"P")-'Rosa e Controlli'!$I$33,"0")</f>
        <v>0</v>
      </c>
      <c r="P470" s="69" t="str">
        <f>IF($N470="D",COUNTIF($N$9:$N$9781,"D")-'Rosa e Controlli'!$I$34,"0")</f>
        <v>0</v>
      </c>
      <c r="Q470" s="69" t="str">
        <f>IF($N470="C",COUNTIF($N$9:$N$9781,"C")-'Rosa e Controlli'!$I$35,"0")</f>
        <v>0</v>
      </c>
      <c r="R470" s="69" t="str">
        <f>IF($N470="A",COUNTIF($N$9:$N$9781,"A")-'Rosa e Controlli'!$I$36,"0")</f>
        <v>0</v>
      </c>
      <c r="S470" s="69">
        <f t="shared" si="53"/>
        <v>0</v>
      </c>
      <c r="T470" s="69" t="str">
        <f t="shared" si="54"/>
        <v/>
      </c>
      <c r="U470" s="69"/>
      <c r="V470" s="69"/>
      <c r="W470" s="69"/>
    </row>
    <row r="471" spans="1:23" x14ac:dyDescent="0.25">
      <c r="A471" s="61" t="str">
        <f t="shared" si="49"/>
        <v/>
      </c>
      <c r="B471" s="77"/>
      <c r="C471" s="81" t="s">
        <v>64</v>
      </c>
      <c r="D471" s="81">
        <v>606</v>
      </c>
      <c r="E471" s="81" t="s">
        <v>609</v>
      </c>
      <c r="F471" s="81" t="s">
        <v>265</v>
      </c>
      <c r="G471" s="81">
        <v>3</v>
      </c>
      <c r="H471" s="61" t="str">
        <f t="shared" si="50"/>
        <v/>
      </c>
      <c r="I471" s="62" t="str">
        <f t="shared" si="55"/>
        <v/>
      </c>
      <c r="J471" s="62" t="str">
        <f>IF(B471&lt;&gt;"",COUNTIF(B$9:$B10245,B471),"")</f>
        <v/>
      </c>
      <c r="K471" s="62"/>
      <c r="L471" s="62" t="str">
        <f>IF(B471&lt;&gt;"",COUNTIF(M$9:$M10245,F471),"")</f>
        <v/>
      </c>
      <c r="M471" s="62" t="str">
        <f t="shared" si="51"/>
        <v/>
      </c>
      <c r="N471" s="69" t="str">
        <f t="shared" si="52"/>
        <v/>
      </c>
      <c r="O471" s="69" t="str">
        <f>IF($N471="P",COUNTIF($N$9:$N$9781,"P")-'Rosa e Controlli'!$I$33,"0")</f>
        <v>0</v>
      </c>
      <c r="P471" s="69" t="str">
        <f>IF($N471="D",COUNTIF($N$9:$N$9781,"D")-'Rosa e Controlli'!$I$34,"0")</f>
        <v>0</v>
      </c>
      <c r="Q471" s="69" t="str">
        <f>IF($N471="C",COUNTIF($N$9:$N$9781,"C")-'Rosa e Controlli'!$I$35,"0")</f>
        <v>0</v>
      </c>
      <c r="R471" s="69" t="str">
        <f>IF($N471="A",COUNTIF($N$9:$N$9781,"A")-'Rosa e Controlli'!$I$36,"0")</f>
        <v>0</v>
      </c>
      <c r="S471" s="69">
        <f t="shared" si="53"/>
        <v>0</v>
      </c>
      <c r="T471" s="69" t="str">
        <f t="shared" si="54"/>
        <v/>
      </c>
      <c r="U471" s="69"/>
      <c r="V471" s="69"/>
      <c r="W471" s="69"/>
    </row>
    <row r="472" spans="1:23" x14ac:dyDescent="0.25">
      <c r="A472" s="61" t="str">
        <f t="shared" si="49"/>
        <v/>
      </c>
      <c r="B472" s="77"/>
      <c r="C472" s="81" t="s">
        <v>64</v>
      </c>
      <c r="D472" s="81">
        <v>607</v>
      </c>
      <c r="E472" s="81" t="s">
        <v>610</v>
      </c>
      <c r="F472" s="81" t="s">
        <v>55</v>
      </c>
      <c r="G472" s="81">
        <v>28</v>
      </c>
      <c r="H472" s="61" t="str">
        <f t="shared" si="50"/>
        <v/>
      </c>
      <c r="I472" s="62" t="str">
        <f t="shared" si="55"/>
        <v/>
      </c>
      <c r="J472" s="62" t="str">
        <f>IF(B472&lt;&gt;"",COUNTIF(B$9:$B10246,B472),"")</f>
        <v/>
      </c>
      <c r="K472" s="62"/>
      <c r="L472" s="62" t="str">
        <f>IF(B472&lt;&gt;"",COUNTIF(M$9:$M10246,F472),"")</f>
        <v/>
      </c>
      <c r="M472" s="62" t="str">
        <f t="shared" si="51"/>
        <v/>
      </c>
      <c r="N472" s="69" t="str">
        <f t="shared" si="52"/>
        <v/>
      </c>
      <c r="O472" s="69" t="str">
        <f>IF($N472="P",COUNTIF($N$9:$N$9781,"P")-'Rosa e Controlli'!$I$33,"0")</f>
        <v>0</v>
      </c>
      <c r="P472" s="69" t="str">
        <f>IF($N472="D",COUNTIF($N$9:$N$9781,"D")-'Rosa e Controlli'!$I$34,"0")</f>
        <v>0</v>
      </c>
      <c r="Q472" s="69" t="str">
        <f>IF($N472="C",COUNTIF($N$9:$N$9781,"C")-'Rosa e Controlli'!$I$35,"0")</f>
        <v>0</v>
      </c>
      <c r="R472" s="69" t="str">
        <f>IF($N472="A",COUNTIF($N$9:$N$9781,"A")-'Rosa e Controlli'!$I$36,"0")</f>
        <v>0</v>
      </c>
      <c r="S472" s="69">
        <f t="shared" si="53"/>
        <v>0</v>
      </c>
      <c r="T472" s="69" t="str">
        <f t="shared" si="54"/>
        <v/>
      </c>
      <c r="U472" s="69"/>
      <c r="V472" s="69"/>
      <c r="W472" s="69"/>
    </row>
    <row r="473" spans="1:23" x14ac:dyDescent="0.25">
      <c r="A473" s="61" t="str">
        <f t="shared" si="49"/>
        <v/>
      </c>
      <c r="B473" s="77"/>
      <c r="C473" s="81" t="s">
        <v>64</v>
      </c>
      <c r="D473" s="81">
        <v>608</v>
      </c>
      <c r="E473" s="81" t="s">
        <v>611</v>
      </c>
      <c r="F473" s="81" t="s">
        <v>220</v>
      </c>
      <c r="G473" s="81">
        <v>11</v>
      </c>
      <c r="H473" s="61" t="str">
        <f t="shared" si="50"/>
        <v/>
      </c>
      <c r="I473" s="62" t="str">
        <f t="shared" si="55"/>
        <v/>
      </c>
      <c r="J473" s="62" t="str">
        <f>IF(B473&lt;&gt;"",COUNTIF(B$9:$B10247,B473),"")</f>
        <v/>
      </c>
      <c r="K473" s="62"/>
      <c r="L473" s="62" t="str">
        <f>IF(B473&lt;&gt;"",COUNTIF(M$9:$M10247,F473),"")</f>
        <v/>
      </c>
      <c r="M473" s="62" t="str">
        <f t="shared" si="51"/>
        <v/>
      </c>
      <c r="N473" s="69" t="str">
        <f t="shared" si="52"/>
        <v/>
      </c>
      <c r="O473" s="69" t="str">
        <f>IF($N473="P",COUNTIF($N$9:$N$9781,"P")-'Rosa e Controlli'!$I$33,"0")</f>
        <v>0</v>
      </c>
      <c r="P473" s="69" t="str">
        <f>IF($N473="D",COUNTIF($N$9:$N$9781,"D")-'Rosa e Controlli'!$I$34,"0")</f>
        <v>0</v>
      </c>
      <c r="Q473" s="69" t="str">
        <f>IF($N473="C",COUNTIF($N$9:$N$9781,"C")-'Rosa e Controlli'!$I$35,"0")</f>
        <v>0</v>
      </c>
      <c r="R473" s="69" t="str">
        <f>IF($N473="A",COUNTIF($N$9:$N$9781,"A")-'Rosa e Controlli'!$I$36,"0")</f>
        <v>0</v>
      </c>
      <c r="S473" s="69">
        <f t="shared" si="53"/>
        <v>0</v>
      </c>
      <c r="T473" s="69" t="str">
        <f t="shared" si="54"/>
        <v/>
      </c>
      <c r="U473" s="69"/>
      <c r="V473" s="69"/>
      <c r="W473" s="69"/>
    </row>
    <row r="474" spans="1:23" x14ac:dyDescent="0.25">
      <c r="A474" s="61" t="str">
        <f t="shared" si="49"/>
        <v/>
      </c>
      <c r="B474" s="77"/>
      <c r="C474" s="81" t="s">
        <v>64</v>
      </c>
      <c r="D474" s="81">
        <v>609</v>
      </c>
      <c r="E474" s="81" t="s">
        <v>612</v>
      </c>
      <c r="F474" s="81" t="s">
        <v>265</v>
      </c>
      <c r="G474" s="81">
        <v>9</v>
      </c>
      <c r="H474" s="61" t="str">
        <f t="shared" si="50"/>
        <v/>
      </c>
      <c r="I474" s="62" t="str">
        <f t="shared" si="55"/>
        <v/>
      </c>
      <c r="J474" s="62" t="str">
        <f>IF(B474&lt;&gt;"",COUNTIF(B$9:$B10248,B474),"")</f>
        <v/>
      </c>
      <c r="K474" s="62"/>
      <c r="L474" s="62" t="str">
        <f>IF(B474&lt;&gt;"",COUNTIF(M$9:$M10248,F474),"")</f>
        <v/>
      </c>
      <c r="M474" s="62" t="str">
        <f t="shared" si="51"/>
        <v/>
      </c>
      <c r="N474" s="69" t="str">
        <f t="shared" si="52"/>
        <v/>
      </c>
      <c r="O474" s="69" t="str">
        <f>IF($N474="P",COUNTIF($N$9:$N$9781,"P")-'Rosa e Controlli'!$I$33,"0")</f>
        <v>0</v>
      </c>
      <c r="P474" s="69" t="str">
        <f>IF($N474="D",COUNTIF($N$9:$N$9781,"D")-'Rosa e Controlli'!$I$34,"0")</f>
        <v>0</v>
      </c>
      <c r="Q474" s="69" t="str">
        <f>IF($N474="C",COUNTIF($N$9:$N$9781,"C")-'Rosa e Controlli'!$I$35,"0")</f>
        <v>0</v>
      </c>
      <c r="R474" s="69" t="str">
        <f>IF($N474="A",COUNTIF($N$9:$N$9781,"A")-'Rosa e Controlli'!$I$36,"0")</f>
        <v>0</v>
      </c>
      <c r="S474" s="69">
        <f t="shared" si="53"/>
        <v>0</v>
      </c>
      <c r="T474" s="69" t="str">
        <f t="shared" si="54"/>
        <v/>
      </c>
      <c r="U474" s="69"/>
      <c r="V474" s="69"/>
      <c r="W474" s="69"/>
    </row>
    <row r="475" spans="1:23" x14ac:dyDescent="0.25">
      <c r="A475" s="61" t="str">
        <f t="shared" si="49"/>
        <v/>
      </c>
      <c r="B475" s="77"/>
      <c r="C475" s="81" t="s">
        <v>64</v>
      </c>
      <c r="D475" s="81">
        <v>610</v>
      </c>
      <c r="E475" s="81" t="s">
        <v>613</v>
      </c>
      <c r="F475" s="81" t="s">
        <v>60</v>
      </c>
      <c r="G475" s="81">
        <v>12</v>
      </c>
      <c r="H475" s="61" t="str">
        <f t="shared" si="50"/>
        <v/>
      </c>
      <c r="I475" s="62" t="str">
        <f t="shared" si="55"/>
        <v/>
      </c>
      <c r="J475" s="62" t="str">
        <f>IF(B475&lt;&gt;"",COUNTIF(B$9:$B10249,B475),"")</f>
        <v/>
      </c>
      <c r="K475" s="62"/>
      <c r="L475" s="62" t="str">
        <f>IF(B475&lt;&gt;"",COUNTIF(M$9:$M10249,F475),"")</f>
        <v/>
      </c>
      <c r="M475" s="62" t="str">
        <f t="shared" si="51"/>
        <v/>
      </c>
      <c r="N475" s="69" t="str">
        <f t="shared" si="52"/>
        <v/>
      </c>
      <c r="O475" s="69" t="str">
        <f>IF($N475="P",COUNTIF($N$9:$N$9781,"P")-'Rosa e Controlli'!$I$33,"0")</f>
        <v>0</v>
      </c>
      <c r="P475" s="69" t="str">
        <f>IF($N475="D",COUNTIF($N$9:$N$9781,"D")-'Rosa e Controlli'!$I$34,"0")</f>
        <v>0</v>
      </c>
      <c r="Q475" s="69" t="str">
        <f>IF($N475="C",COUNTIF($N$9:$N$9781,"C")-'Rosa e Controlli'!$I$35,"0")</f>
        <v>0</v>
      </c>
      <c r="R475" s="69" t="str">
        <f>IF($N475="A",COUNTIF($N$9:$N$9781,"A")-'Rosa e Controlli'!$I$36,"0")</f>
        <v>0</v>
      </c>
      <c r="S475" s="69">
        <f t="shared" si="53"/>
        <v>0</v>
      </c>
      <c r="T475" s="69" t="str">
        <f t="shared" si="54"/>
        <v/>
      </c>
      <c r="U475" s="69"/>
      <c r="V475" s="69"/>
      <c r="W475" s="69"/>
    </row>
    <row r="476" spans="1:23" x14ac:dyDescent="0.25">
      <c r="A476" s="61" t="str">
        <f t="shared" si="49"/>
        <v/>
      </c>
      <c r="B476" s="77"/>
      <c r="C476" s="81" t="s">
        <v>64</v>
      </c>
      <c r="D476" s="81">
        <v>611</v>
      </c>
      <c r="E476" s="81" t="s">
        <v>614</v>
      </c>
      <c r="F476" s="81" t="s">
        <v>248</v>
      </c>
      <c r="G476" s="81">
        <v>6</v>
      </c>
      <c r="H476" s="61" t="str">
        <f t="shared" si="50"/>
        <v/>
      </c>
      <c r="I476" s="62" t="str">
        <f t="shared" si="55"/>
        <v/>
      </c>
      <c r="J476" s="62" t="str">
        <f>IF(B476&lt;&gt;"",COUNTIF(B$9:$B10250,B476),"")</f>
        <v/>
      </c>
      <c r="K476" s="62"/>
      <c r="L476" s="62" t="str">
        <f>IF(B476&lt;&gt;"",COUNTIF(M$9:$M10250,F476),"")</f>
        <v/>
      </c>
      <c r="M476" s="62" t="str">
        <f t="shared" si="51"/>
        <v/>
      </c>
      <c r="N476" s="69" t="str">
        <f t="shared" si="52"/>
        <v/>
      </c>
      <c r="O476" s="69" t="str">
        <f>IF($N476="P",COUNTIF($N$9:$N$9781,"P")-'Rosa e Controlli'!$I$33,"0")</f>
        <v>0</v>
      </c>
      <c r="P476" s="69" t="str">
        <f>IF($N476="D",COUNTIF($N$9:$N$9781,"D")-'Rosa e Controlli'!$I$34,"0")</f>
        <v>0</v>
      </c>
      <c r="Q476" s="69" t="str">
        <f>IF($N476="C",COUNTIF($N$9:$N$9781,"C")-'Rosa e Controlli'!$I$35,"0")</f>
        <v>0</v>
      </c>
      <c r="R476" s="69" t="str">
        <f>IF($N476="A",COUNTIF($N$9:$N$9781,"A")-'Rosa e Controlli'!$I$36,"0")</f>
        <v>0</v>
      </c>
      <c r="S476" s="69">
        <f t="shared" si="53"/>
        <v>0</v>
      </c>
      <c r="T476" s="69" t="str">
        <f t="shared" si="54"/>
        <v/>
      </c>
      <c r="U476" s="69"/>
      <c r="V476" s="69"/>
      <c r="W476" s="69"/>
    </row>
    <row r="477" spans="1:23" x14ac:dyDescent="0.25">
      <c r="A477" s="61" t="str">
        <f t="shared" si="49"/>
        <v/>
      </c>
      <c r="B477" s="77"/>
      <c r="C477" s="81" t="s">
        <v>64</v>
      </c>
      <c r="D477" s="81">
        <v>612</v>
      </c>
      <c r="E477" s="81" t="s">
        <v>615</v>
      </c>
      <c r="F477" s="81" t="s">
        <v>246</v>
      </c>
      <c r="G477" s="81">
        <v>4</v>
      </c>
      <c r="H477" s="61" t="str">
        <f t="shared" si="50"/>
        <v/>
      </c>
      <c r="I477" s="62" t="str">
        <f t="shared" si="55"/>
        <v/>
      </c>
      <c r="J477" s="62" t="str">
        <f>IF(B477&lt;&gt;"",COUNTIF(B$9:$B10251,B477),"")</f>
        <v/>
      </c>
      <c r="K477" s="62"/>
      <c r="L477" s="62" t="str">
        <f>IF(B477&lt;&gt;"",COUNTIF(M$9:$M10251,F477),"")</f>
        <v/>
      </c>
      <c r="M477" s="62" t="str">
        <f t="shared" si="51"/>
        <v/>
      </c>
      <c r="N477" s="69" t="str">
        <f t="shared" si="52"/>
        <v/>
      </c>
      <c r="O477" s="69" t="str">
        <f>IF($N477="P",COUNTIF($N$9:$N$9781,"P")-'Rosa e Controlli'!$I$33,"0")</f>
        <v>0</v>
      </c>
      <c r="P477" s="69" t="str">
        <f>IF($N477="D",COUNTIF($N$9:$N$9781,"D")-'Rosa e Controlli'!$I$34,"0")</f>
        <v>0</v>
      </c>
      <c r="Q477" s="69" t="str">
        <f>IF($N477="C",COUNTIF($N$9:$N$9781,"C")-'Rosa e Controlli'!$I$35,"0")</f>
        <v>0</v>
      </c>
      <c r="R477" s="69" t="str">
        <f>IF($N477="A",COUNTIF($N$9:$N$9781,"A")-'Rosa e Controlli'!$I$36,"0")</f>
        <v>0</v>
      </c>
      <c r="S477" s="69">
        <f t="shared" si="53"/>
        <v>0</v>
      </c>
      <c r="T477" s="69" t="str">
        <f t="shared" si="54"/>
        <v/>
      </c>
      <c r="U477" s="69"/>
      <c r="V477" s="69"/>
      <c r="W477" s="69"/>
    </row>
    <row r="478" spans="1:23" x14ac:dyDescent="0.25">
      <c r="A478" s="61" t="str">
        <f t="shared" si="49"/>
        <v/>
      </c>
      <c r="B478" s="77"/>
      <c r="C478" s="81" t="s">
        <v>64</v>
      </c>
      <c r="D478" s="81">
        <v>613</v>
      </c>
      <c r="E478" s="81" t="s">
        <v>616</v>
      </c>
      <c r="F478" s="81" t="s">
        <v>262</v>
      </c>
      <c r="G478" s="81">
        <v>12</v>
      </c>
      <c r="H478" s="61" t="str">
        <f t="shared" si="50"/>
        <v/>
      </c>
      <c r="I478" s="62" t="str">
        <f t="shared" si="55"/>
        <v/>
      </c>
      <c r="J478" s="62" t="str">
        <f>IF(B478&lt;&gt;"",COUNTIF(B$9:$B10252,B478),"")</f>
        <v/>
      </c>
      <c r="K478" s="62"/>
      <c r="L478" s="62" t="str">
        <f>IF(B478&lt;&gt;"",COUNTIF(M$9:$M10252,F478),"")</f>
        <v/>
      </c>
      <c r="M478" s="62" t="str">
        <f t="shared" si="51"/>
        <v/>
      </c>
      <c r="N478" s="69" t="str">
        <f t="shared" si="52"/>
        <v/>
      </c>
      <c r="O478" s="69" t="str">
        <f>IF($N478="P",COUNTIF($N$9:$N$9781,"P")-'Rosa e Controlli'!$I$33,"0")</f>
        <v>0</v>
      </c>
      <c r="P478" s="69" t="str">
        <f>IF($N478="D",COUNTIF($N$9:$N$9781,"D")-'Rosa e Controlli'!$I$34,"0")</f>
        <v>0</v>
      </c>
      <c r="Q478" s="69" t="str">
        <f>IF($N478="C",COUNTIF($N$9:$N$9781,"C")-'Rosa e Controlli'!$I$35,"0")</f>
        <v>0</v>
      </c>
      <c r="R478" s="69" t="str">
        <f>IF($N478="A",COUNTIF($N$9:$N$9781,"A")-'Rosa e Controlli'!$I$36,"0")</f>
        <v>0</v>
      </c>
      <c r="S478" s="69">
        <f t="shared" si="53"/>
        <v>0</v>
      </c>
      <c r="T478" s="69" t="str">
        <f t="shared" si="54"/>
        <v/>
      </c>
      <c r="U478" s="69"/>
      <c r="V478" s="69"/>
      <c r="W478" s="69"/>
    </row>
    <row r="479" spans="1:23" x14ac:dyDescent="0.25">
      <c r="A479" s="61" t="str">
        <f t="shared" si="49"/>
        <v/>
      </c>
      <c r="B479" s="77"/>
      <c r="C479" s="81" t="s">
        <v>64</v>
      </c>
      <c r="D479" s="81">
        <v>614</v>
      </c>
      <c r="E479" s="81" t="s">
        <v>617</v>
      </c>
      <c r="F479" s="81" t="s">
        <v>57</v>
      </c>
      <c r="G479" s="81">
        <v>11</v>
      </c>
      <c r="H479" s="61" t="str">
        <f t="shared" si="50"/>
        <v/>
      </c>
      <c r="I479" s="62" t="str">
        <f t="shared" si="55"/>
        <v/>
      </c>
      <c r="J479" s="62" t="str">
        <f>IF(B479&lt;&gt;"",COUNTIF(B$9:$B10253,B479),"")</f>
        <v/>
      </c>
      <c r="K479" s="62"/>
      <c r="L479" s="62" t="str">
        <f>IF(B479&lt;&gt;"",COUNTIF(M$9:$M10253,F479),"")</f>
        <v/>
      </c>
      <c r="M479" s="62" t="str">
        <f t="shared" si="51"/>
        <v/>
      </c>
      <c r="N479" s="69" t="str">
        <f t="shared" si="52"/>
        <v/>
      </c>
      <c r="O479" s="69" t="str">
        <f>IF($N479="P",COUNTIF($N$9:$N$9781,"P")-'Rosa e Controlli'!$I$33,"0")</f>
        <v>0</v>
      </c>
      <c r="P479" s="69" t="str">
        <f>IF($N479="D",COUNTIF($N$9:$N$9781,"D")-'Rosa e Controlli'!$I$34,"0")</f>
        <v>0</v>
      </c>
      <c r="Q479" s="69" t="str">
        <f>IF($N479="C",COUNTIF($N$9:$N$9781,"C")-'Rosa e Controlli'!$I$35,"0")</f>
        <v>0</v>
      </c>
      <c r="R479" s="69" t="str">
        <f>IF($N479="A",COUNTIF($N$9:$N$9781,"A")-'Rosa e Controlli'!$I$36,"0")</f>
        <v>0</v>
      </c>
      <c r="S479" s="69">
        <f t="shared" si="53"/>
        <v>0</v>
      </c>
      <c r="T479" s="69" t="str">
        <f t="shared" si="54"/>
        <v/>
      </c>
      <c r="U479" s="69"/>
      <c r="V479" s="69"/>
      <c r="W479" s="69"/>
    </row>
    <row r="480" spans="1:23" x14ac:dyDescent="0.25">
      <c r="A480" s="61" t="str">
        <f t="shared" si="49"/>
        <v/>
      </c>
      <c r="B480" s="77"/>
      <c r="C480" s="81" t="s">
        <v>64</v>
      </c>
      <c r="D480" s="81">
        <v>615</v>
      </c>
      <c r="E480" s="81" t="s">
        <v>618</v>
      </c>
      <c r="F480" s="81" t="s">
        <v>231</v>
      </c>
      <c r="G480" s="81">
        <v>5</v>
      </c>
      <c r="H480" s="61" t="str">
        <f t="shared" si="50"/>
        <v/>
      </c>
      <c r="I480" s="62" t="str">
        <f t="shared" si="55"/>
        <v/>
      </c>
      <c r="J480" s="62" t="str">
        <f>IF(B480&lt;&gt;"",COUNTIF(B$9:$B10254,B480),"")</f>
        <v/>
      </c>
      <c r="K480" s="62"/>
      <c r="L480" s="62" t="str">
        <f>IF(B480&lt;&gt;"",COUNTIF(M$9:$M10254,F480),"")</f>
        <v/>
      </c>
      <c r="M480" s="62" t="str">
        <f t="shared" si="51"/>
        <v/>
      </c>
      <c r="N480" s="69" t="str">
        <f t="shared" si="52"/>
        <v/>
      </c>
      <c r="O480" s="69" t="str">
        <f>IF($N480="P",COUNTIF($N$9:$N$9781,"P")-'Rosa e Controlli'!$I$33,"0")</f>
        <v>0</v>
      </c>
      <c r="P480" s="69" t="str">
        <f>IF($N480="D",COUNTIF($N$9:$N$9781,"D")-'Rosa e Controlli'!$I$34,"0")</f>
        <v>0</v>
      </c>
      <c r="Q480" s="69" t="str">
        <f>IF($N480="C",COUNTIF($N$9:$N$9781,"C")-'Rosa e Controlli'!$I$35,"0")</f>
        <v>0</v>
      </c>
      <c r="R480" s="69" t="str">
        <f>IF($N480="A",COUNTIF($N$9:$N$9781,"A")-'Rosa e Controlli'!$I$36,"0")</f>
        <v>0</v>
      </c>
      <c r="S480" s="69">
        <f t="shared" si="53"/>
        <v>0</v>
      </c>
      <c r="T480" s="69" t="str">
        <f t="shared" si="54"/>
        <v/>
      </c>
      <c r="U480" s="69"/>
      <c r="V480" s="69"/>
      <c r="W480" s="69"/>
    </row>
    <row r="481" spans="1:23" x14ac:dyDescent="0.25">
      <c r="A481" s="61" t="str">
        <f t="shared" si="49"/>
        <v/>
      </c>
      <c r="B481" s="77"/>
      <c r="C481" s="81" t="s">
        <v>64</v>
      </c>
      <c r="D481" s="81">
        <v>616</v>
      </c>
      <c r="E481" s="81" t="s">
        <v>156</v>
      </c>
      <c r="F481" s="81" t="s">
        <v>54</v>
      </c>
      <c r="G481" s="81">
        <v>18</v>
      </c>
      <c r="H481" s="61" t="str">
        <f t="shared" si="50"/>
        <v/>
      </c>
      <c r="I481" s="62" t="str">
        <f t="shared" si="55"/>
        <v/>
      </c>
      <c r="J481" s="62" t="str">
        <f>IF(B481&lt;&gt;"",COUNTIF(B$9:$B10255,B481),"")</f>
        <v/>
      </c>
      <c r="K481" s="62"/>
      <c r="L481" s="62" t="str">
        <f>IF(B481&lt;&gt;"",COUNTIF(M$9:$M10255,F481),"")</f>
        <v/>
      </c>
      <c r="M481" s="62" t="str">
        <f t="shared" si="51"/>
        <v/>
      </c>
      <c r="N481" s="69" t="str">
        <f t="shared" si="52"/>
        <v/>
      </c>
      <c r="O481" s="69" t="str">
        <f>IF($N481="P",COUNTIF($N$9:$N$9781,"P")-'Rosa e Controlli'!$I$33,"0")</f>
        <v>0</v>
      </c>
      <c r="P481" s="69" t="str">
        <f>IF($N481="D",COUNTIF($N$9:$N$9781,"D")-'Rosa e Controlli'!$I$34,"0")</f>
        <v>0</v>
      </c>
      <c r="Q481" s="69" t="str">
        <f>IF($N481="C",COUNTIF($N$9:$N$9781,"C")-'Rosa e Controlli'!$I$35,"0")</f>
        <v>0</v>
      </c>
      <c r="R481" s="69" t="str">
        <f>IF($N481="A",COUNTIF($N$9:$N$9781,"A")-'Rosa e Controlli'!$I$36,"0")</f>
        <v>0</v>
      </c>
      <c r="S481" s="69">
        <f t="shared" si="53"/>
        <v>0</v>
      </c>
      <c r="T481" s="69" t="str">
        <f t="shared" si="54"/>
        <v/>
      </c>
      <c r="U481" s="69"/>
      <c r="V481" s="69"/>
      <c r="W481" s="69"/>
    </row>
    <row r="482" spans="1:23" x14ac:dyDescent="0.25">
      <c r="A482" s="61" t="str">
        <f t="shared" si="49"/>
        <v/>
      </c>
      <c r="B482" s="77"/>
      <c r="C482" s="81" t="s">
        <v>64</v>
      </c>
      <c r="D482" s="81">
        <v>617</v>
      </c>
      <c r="E482" s="81" t="s">
        <v>619</v>
      </c>
      <c r="F482" s="81" t="s">
        <v>246</v>
      </c>
      <c r="G482" s="81">
        <v>10</v>
      </c>
      <c r="H482" s="61" t="str">
        <f t="shared" si="50"/>
        <v/>
      </c>
      <c r="I482" s="62" t="str">
        <f t="shared" si="55"/>
        <v/>
      </c>
      <c r="J482" s="62" t="str">
        <f>IF(B482&lt;&gt;"",COUNTIF(B$9:$B10256,B482),"")</f>
        <v/>
      </c>
      <c r="K482" s="62"/>
      <c r="L482" s="62" t="str">
        <f>IF(B482&lt;&gt;"",COUNTIF(M$9:$M10256,F482),"")</f>
        <v/>
      </c>
      <c r="M482" s="62" t="str">
        <f t="shared" si="51"/>
        <v/>
      </c>
      <c r="N482" s="69" t="str">
        <f t="shared" si="52"/>
        <v/>
      </c>
      <c r="O482" s="69" t="str">
        <f>IF($N482="P",COUNTIF($N$9:$N$9781,"P")-'Rosa e Controlli'!$I$33,"0")</f>
        <v>0</v>
      </c>
      <c r="P482" s="69" t="str">
        <f>IF($N482="D",COUNTIF($N$9:$N$9781,"D")-'Rosa e Controlli'!$I$34,"0")</f>
        <v>0</v>
      </c>
      <c r="Q482" s="69" t="str">
        <f>IF($N482="C",COUNTIF($N$9:$N$9781,"C")-'Rosa e Controlli'!$I$35,"0")</f>
        <v>0</v>
      </c>
      <c r="R482" s="69" t="str">
        <f>IF($N482="A",COUNTIF($N$9:$N$9781,"A")-'Rosa e Controlli'!$I$36,"0")</f>
        <v>0</v>
      </c>
      <c r="S482" s="69">
        <f t="shared" si="53"/>
        <v>0</v>
      </c>
      <c r="T482" s="69" t="str">
        <f t="shared" si="54"/>
        <v/>
      </c>
      <c r="U482" s="69"/>
      <c r="V482" s="69"/>
      <c r="W482" s="69"/>
    </row>
    <row r="483" spans="1:23" x14ac:dyDescent="0.25">
      <c r="A483" s="61" t="str">
        <f t="shared" si="49"/>
        <v/>
      </c>
      <c r="B483" s="77"/>
      <c r="C483" s="81" t="s">
        <v>64</v>
      </c>
      <c r="D483" s="81">
        <v>618</v>
      </c>
      <c r="E483" s="81" t="s">
        <v>620</v>
      </c>
      <c r="F483" s="81" t="s">
        <v>55</v>
      </c>
      <c r="G483" s="81">
        <v>11</v>
      </c>
      <c r="H483" s="61" t="str">
        <f t="shared" si="50"/>
        <v/>
      </c>
      <c r="I483" s="62" t="str">
        <f t="shared" si="55"/>
        <v/>
      </c>
      <c r="J483" s="62" t="str">
        <f>IF(B483&lt;&gt;"",COUNTIF(B$9:$B10257,B483),"")</f>
        <v/>
      </c>
      <c r="K483" s="62"/>
      <c r="L483" s="62" t="str">
        <f>IF(B483&lt;&gt;"",COUNTIF(M$9:$M10257,F483),"")</f>
        <v/>
      </c>
      <c r="M483" s="62" t="str">
        <f t="shared" si="51"/>
        <v/>
      </c>
      <c r="N483" s="69" t="str">
        <f t="shared" si="52"/>
        <v/>
      </c>
      <c r="O483" s="69" t="str">
        <f>IF($N483="P",COUNTIF($N$9:$N$9781,"P")-'Rosa e Controlli'!$I$33,"0")</f>
        <v>0</v>
      </c>
      <c r="P483" s="69" t="str">
        <f>IF($N483="D",COUNTIF($N$9:$N$9781,"D")-'Rosa e Controlli'!$I$34,"0")</f>
        <v>0</v>
      </c>
      <c r="Q483" s="69" t="str">
        <f>IF($N483="C",COUNTIF($N$9:$N$9781,"C")-'Rosa e Controlli'!$I$35,"0")</f>
        <v>0</v>
      </c>
      <c r="R483" s="69" t="str">
        <f>IF($N483="A",COUNTIF($N$9:$N$9781,"A")-'Rosa e Controlli'!$I$36,"0")</f>
        <v>0</v>
      </c>
      <c r="S483" s="69">
        <f t="shared" si="53"/>
        <v>0</v>
      </c>
      <c r="T483" s="69" t="str">
        <f t="shared" si="54"/>
        <v/>
      </c>
      <c r="U483" s="69"/>
      <c r="V483" s="69"/>
      <c r="W483" s="69"/>
    </row>
    <row r="484" spans="1:23" x14ac:dyDescent="0.25">
      <c r="A484" s="61" t="str">
        <f t="shared" si="49"/>
        <v/>
      </c>
      <c r="B484" s="77"/>
      <c r="C484" s="81" t="s">
        <v>64</v>
      </c>
      <c r="D484" s="81">
        <v>619</v>
      </c>
      <c r="E484" s="81" t="s">
        <v>621</v>
      </c>
      <c r="F484" s="81" t="s">
        <v>246</v>
      </c>
      <c r="G484" s="81">
        <v>5</v>
      </c>
      <c r="H484" s="61" t="str">
        <f t="shared" si="50"/>
        <v/>
      </c>
      <c r="I484" s="62" t="str">
        <f t="shared" si="55"/>
        <v/>
      </c>
      <c r="J484" s="62" t="str">
        <f>IF(B484&lt;&gt;"",COUNTIF(B$9:$B10258,B484),"")</f>
        <v/>
      </c>
      <c r="K484" s="62"/>
      <c r="L484" s="62" t="str">
        <f>IF(B484&lt;&gt;"",COUNTIF(M$9:$M10258,F484),"")</f>
        <v/>
      </c>
      <c r="M484" s="62" t="str">
        <f t="shared" si="51"/>
        <v/>
      </c>
      <c r="N484" s="69" t="str">
        <f t="shared" si="52"/>
        <v/>
      </c>
      <c r="O484" s="69" t="str">
        <f>IF($N484="P",COUNTIF($N$9:$N$9781,"P")-'Rosa e Controlli'!$I$33,"0")</f>
        <v>0</v>
      </c>
      <c r="P484" s="69" t="str">
        <f>IF($N484="D",COUNTIF($N$9:$N$9781,"D")-'Rosa e Controlli'!$I$34,"0")</f>
        <v>0</v>
      </c>
      <c r="Q484" s="69" t="str">
        <f>IF($N484="C",COUNTIF($N$9:$N$9781,"C")-'Rosa e Controlli'!$I$35,"0")</f>
        <v>0</v>
      </c>
      <c r="R484" s="69" t="str">
        <f>IF($N484="A",COUNTIF($N$9:$N$9781,"A")-'Rosa e Controlli'!$I$36,"0")</f>
        <v>0</v>
      </c>
      <c r="S484" s="69">
        <f t="shared" si="53"/>
        <v>0</v>
      </c>
      <c r="T484" s="69" t="str">
        <f t="shared" si="54"/>
        <v/>
      </c>
      <c r="U484" s="69"/>
      <c r="V484" s="69"/>
      <c r="W484" s="69"/>
    </row>
    <row r="485" spans="1:23" x14ac:dyDescent="0.25">
      <c r="A485" s="61" t="str">
        <f t="shared" si="49"/>
        <v/>
      </c>
      <c r="B485" s="77"/>
      <c r="C485" s="81" t="s">
        <v>64</v>
      </c>
      <c r="D485" s="81">
        <v>620</v>
      </c>
      <c r="E485" s="81" t="s">
        <v>622</v>
      </c>
      <c r="F485" s="81" t="s">
        <v>252</v>
      </c>
      <c r="G485" s="81">
        <v>9</v>
      </c>
      <c r="H485" s="61" t="str">
        <f t="shared" si="50"/>
        <v/>
      </c>
      <c r="I485" s="62" t="str">
        <f t="shared" si="55"/>
        <v/>
      </c>
      <c r="J485" s="62" t="str">
        <f>IF(B485&lt;&gt;"",COUNTIF(B$9:$B10259,B485),"")</f>
        <v/>
      </c>
      <c r="K485" s="62"/>
      <c r="L485" s="62" t="str">
        <f>IF(B485&lt;&gt;"",COUNTIF(M$9:$M10259,F485),"")</f>
        <v/>
      </c>
      <c r="M485" s="62" t="str">
        <f t="shared" si="51"/>
        <v/>
      </c>
      <c r="N485" s="69" t="str">
        <f t="shared" si="52"/>
        <v/>
      </c>
      <c r="O485" s="69" t="str">
        <f>IF($N485="P",COUNTIF($N$9:$N$9781,"P")-'Rosa e Controlli'!$I$33,"0")</f>
        <v>0</v>
      </c>
      <c r="P485" s="69" t="str">
        <f>IF($N485="D",COUNTIF($N$9:$N$9781,"D")-'Rosa e Controlli'!$I$34,"0")</f>
        <v>0</v>
      </c>
      <c r="Q485" s="69" t="str">
        <f>IF($N485="C",COUNTIF($N$9:$N$9781,"C")-'Rosa e Controlli'!$I$35,"0")</f>
        <v>0</v>
      </c>
      <c r="R485" s="69" t="str">
        <f>IF($N485="A",COUNTIF($N$9:$N$9781,"A")-'Rosa e Controlli'!$I$36,"0")</f>
        <v>0</v>
      </c>
      <c r="S485" s="69">
        <f t="shared" si="53"/>
        <v>0</v>
      </c>
      <c r="T485" s="69" t="str">
        <f t="shared" si="54"/>
        <v/>
      </c>
      <c r="U485" s="69"/>
      <c r="V485" s="69"/>
      <c r="W485" s="69"/>
    </row>
    <row r="486" spans="1:23" x14ac:dyDescent="0.25">
      <c r="A486" s="61" t="str">
        <f t="shared" si="49"/>
        <v/>
      </c>
      <c r="B486" s="77"/>
      <c r="C486" s="81" t="s">
        <v>64</v>
      </c>
      <c r="D486" s="81">
        <v>621</v>
      </c>
      <c r="E486" s="81" t="s">
        <v>623</v>
      </c>
      <c r="F486" s="81" t="s">
        <v>250</v>
      </c>
      <c r="G486" s="81">
        <v>12</v>
      </c>
      <c r="H486" s="61" t="str">
        <f t="shared" si="50"/>
        <v/>
      </c>
      <c r="I486" s="62" t="str">
        <f t="shared" si="55"/>
        <v/>
      </c>
      <c r="J486" s="62" t="str">
        <f>IF(B486&lt;&gt;"",COUNTIF(B$9:$B10260,B486),"")</f>
        <v/>
      </c>
      <c r="K486" s="62"/>
      <c r="L486" s="62" t="str">
        <f>IF(B486&lt;&gt;"",COUNTIF(M$9:$M10260,F486),"")</f>
        <v/>
      </c>
      <c r="M486" s="62" t="str">
        <f t="shared" si="51"/>
        <v/>
      </c>
      <c r="N486" s="69" t="str">
        <f t="shared" si="52"/>
        <v/>
      </c>
      <c r="O486" s="69" t="str">
        <f>IF($N486="P",COUNTIF($N$9:$N$9781,"P")-'Rosa e Controlli'!$I$33,"0")</f>
        <v>0</v>
      </c>
      <c r="P486" s="69" t="str">
        <f>IF($N486="D",COUNTIF($N$9:$N$9781,"D")-'Rosa e Controlli'!$I$34,"0")</f>
        <v>0</v>
      </c>
      <c r="Q486" s="69" t="str">
        <f>IF($N486="C",COUNTIF($N$9:$N$9781,"C")-'Rosa e Controlli'!$I$35,"0")</f>
        <v>0</v>
      </c>
      <c r="R486" s="69" t="str">
        <f>IF($N486="A",COUNTIF($N$9:$N$9781,"A")-'Rosa e Controlli'!$I$36,"0")</f>
        <v>0</v>
      </c>
      <c r="S486" s="69">
        <f t="shared" si="53"/>
        <v>0</v>
      </c>
      <c r="T486" s="69" t="str">
        <f t="shared" si="54"/>
        <v/>
      </c>
      <c r="U486" s="69"/>
      <c r="V486" s="69"/>
      <c r="W486" s="69"/>
    </row>
    <row r="487" spans="1:23" x14ac:dyDescent="0.25">
      <c r="A487" s="61" t="str">
        <f t="shared" si="49"/>
        <v/>
      </c>
      <c r="B487" s="77"/>
      <c r="C487" s="81" t="s">
        <v>64</v>
      </c>
      <c r="D487" s="81">
        <v>622</v>
      </c>
      <c r="E487" s="81" t="s">
        <v>157</v>
      </c>
      <c r="F487" s="81" t="s">
        <v>62</v>
      </c>
      <c r="G487" s="81">
        <v>11</v>
      </c>
      <c r="H487" s="61" t="str">
        <f t="shared" si="50"/>
        <v/>
      </c>
      <c r="I487" s="62" t="str">
        <f t="shared" si="55"/>
        <v/>
      </c>
      <c r="J487" s="62" t="str">
        <f>IF(B487&lt;&gt;"",COUNTIF(B$9:$B10261,B487),"")</f>
        <v/>
      </c>
      <c r="K487" s="62"/>
      <c r="L487" s="62" t="str">
        <f>IF(B487&lt;&gt;"",COUNTIF(M$9:$M10261,F487),"")</f>
        <v/>
      </c>
      <c r="M487" s="62" t="str">
        <f t="shared" si="51"/>
        <v/>
      </c>
      <c r="N487" s="69" t="str">
        <f t="shared" si="52"/>
        <v/>
      </c>
      <c r="O487" s="69" t="str">
        <f>IF($N487="P",COUNTIF($N$9:$N$9781,"P")-'Rosa e Controlli'!$I$33,"0")</f>
        <v>0</v>
      </c>
      <c r="P487" s="69" t="str">
        <f>IF($N487="D",COUNTIF($N$9:$N$9781,"D")-'Rosa e Controlli'!$I$34,"0")</f>
        <v>0</v>
      </c>
      <c r="Q487" s="69" t="str">
        <f>IF($N487="C",COUNTIF($N$9:$N$9781,"C")-'Rosa e Controlli'!$I$35,"0")</f>
        <v>0</v>
      </c>
      <c r="R487" s="69" t="str">
        <f>IF($N487="A",COUNTIF($N$9:$N$9781,"A")-'Rosa e Controlli'!$I$36,"0")</f>
        <v>0</v>
      </c>
      <c r="S487" s="69">
        <f t="shared" si="53"/>
        <v>0</v>
      </c>
      <c r="T487" s="69" t="str">
        <f t="shared" si="54"/>
        <v/>
      </c>
      <c r="U487" s="69"/>
      <c r="V487" s="69"/>
      <c r="W487" s="69"/>
    </row>
    <row r="488" spans="1:23" x14ac:dyDescent="0.25">
      <c r="A488" s="61" t="str">
        <f t="shared" si="49"/>
        <v/>
      </c>
      <c r="B488" s="77"/>
      <c r="C488" s="81" t="s">
        <v>64</v>
      </c>
      <c r="D488" s="81">
        <v>623</v>
      </c>
      <c r="E488" s="81" t="s">
        <v>158</v>
      </c>
      <c r="F488" s="81" t="s">
        <v>54</v>
      </c>
      <c r="G488" s="81">
        <v>24</v>
      </c>
      <c r="H488" s="61" t="str">
        <f t="shared" si="50"/>
        <v/>
      </c>
      <c r="I488" s="62" t="str">
        <f t="shared" si="55"/>
        <v/>
      </c>
      <c r="J488" s="62" t="str">
        <f>IF(B488&lt;&gt;"",COUNTIF(B$9:$B10262,B488),"")</f>
        <v/>
      </c>
      <c r="K488" s="62"/>
      <c r="L488" s="62" t="str">
        <f>IF(B488&lt;&gt;"",COUNTIF(M$9:$M10262,F488),"")</f>
        <v/>
      </c>
      <c r="M488" s="62" t="str">
        <f t="shared" si="51"/>
        <v/>
      </c>
      <c r="N488" s="69" t="str">
        <f t="shared" si="52"/>
        <v/>
      </c>
      <c r="O488" s="69" t="str">
        <f>IF($N488="P",COUNTIF($N$9:$N$9781,"P")-'Rosa e Controlli'!$I$33,"0")</f>
        <v>0</v>
      </c>
      <c r="P488" s="69" t="str">
        <f>IF($N488="D",COUNTIF($N$9:$N$9781,"D")-'Rosa e Controlli'!$I$34,"0")</f>
        <v>0</v>
      </c>
      <c r="Q488" s="69" t="str">
        <f>IF($N488="C",COUNTIF($N$9:$N$9781,"C")-'Rosa e Controlli'!$I$35,"0")</f>
        <v>0</v>
      </c>
      <c r="R488" s="69" t="str">
        <f>IF($N488="A",COUNTIF($N$9:$N$9781,"A")-'Rosa e Controlli'!$I$36,"0")</f>
        <v>0</v>
      </c>
      <c r="S488" s="69">
        <f t="shared" si="53"/>
        <v>0</v>
      </c>
      <c r="T488" s="69" t="str">
        <f t="shared" si="54"/>
        <v/>
      </c>
      <c r="U488" s="69"/>
      <c r="V488" s="69"/>
      <c r="W488" s="69"/>
    </row>
    <row r="489" spans="1:23" x14ac:dyDescent="0.25">
      <c r="A489" s="61" t="str">
        <f t="shared" si="49"/>
        <v/>
      </c>
      <c r="B489" s="77"/>
      <c r="C489" s="81" t="s">
        <v>64</v>
      </c>
      <c r="D489" s="81">
        <v>624</v>
      </c>
      <c r="E489" s="81" t="s">
        <v>159</v>
      </c>
      <c r="F489" s="81" t="s">
        <v>69</v>
      </c>
      <c r="G489" s="81">
        <v>11</v>
      </c>
      <c r="H489" s="61" t="str">
        <f t="shared" si="50"/>
        <v/>
      </c>
      <c r="I489" s="62" t="str">
        <f t="shared" si="55"/>
        <v/>
      </c>
      <c r="J489" s="62" t="str">
        <f>IF(B489&lt;&gt;"",COUNTIF(B$9:$B10263,B489),"")</f>
        <v/>
      </c>
      <c r="K489" s="62"/>
      <c r="L489" s="62" t="str">
        <f>IF(B489&lt;&gt;"",COUNTIF(M$9:$M10263,F489),"")</f>
        <v/>
      </c>
      <c r="M489" s="62" t="str">
        <f t="shared" si="51"/>
        <v/>
      </c>
      <c r="N489" s="69" t="str">
        <f t="shared" si="52"/>
        <v/>
      </c>
      <c r="O489" s="69" t="str">
        <f>IF($N489="P",COUNTIF($N$9:$N$9781,"P")-'Rosa e Controlli'!$I$33,"0")</f>
        <v>0</v>
      </c>
      <c r="P489" s="69" t="str">
        <f>IF($N489="D",COUNTIF($N$9:$N$9781,"D")-'Rosa e Controlli'!$I$34,"0")</f>
        <v>0</v>
      </c>
      <c r="Q489" s="69" t="str">
        <f>IF($N489="C",COUNTIF($N$9:$N$9781,"C")-'Rosa e Controlli'!$I$35,"0")</f>
        <v>0</v>
      </c>
      <c r="R489" s="69" t="str">
        <f>IF($N489="A",COUNTIF($N$9:$N$9781,"A")-'Rosa e Controlli'!$I$36,"0")</f>
        <v>0</v>
      </c>
      <c r="S489" s="69">
        <f t="shared" si="53"/>
        <v>0</v>
      </c>
      <c r="T489" s="69" t="str">
        <f t="shared" si="54"/>
        <v/>
      </c>
      <c r="U489" s="69"/>
      <c r="V489" s="69"/>
      <c r="W489" s="69"/>
    </row>
    <row r="490" spans="1:23" x14ac:dyDescent="0.25">
      <c r="A490" s="61" t="str">
        <f t="shared" si="49"/>
        <v/>
      </c>
      <c r="B490" s="77"/>
      <c r="C490" s="81" t="s">
        <v>64</v>
      </c>
      <c r="D490" s="81">
        <v>625</v>
      </c>
      <c r="E490" s="81" t="s">
        <v>624</v>
      </c>
      <c r="F490" s="81" t="s">
        <v>59</v>
      </c>
      <c r="G490" s="81">
        <v>7</v>
      </c>
      <c r="H490" s="61" t="str">
        <f t="shared" si="50"/>
        <v/>
      </c>
      <c r="I490" s="62" t="str">
        <f t="shared" si="55"/>
        <v/>
      </c>
      <c r="J490" s="62" t="str">
        <f>IF(B490&lt;&gt;"",COUNTIF(B$9:$B10264,B490),"")</f>
        <v/>
      </c>
      <c r="K490" s="62"/>
      <c r="L490" s="62" t="str">
        <f>IF(B490&lt;&gt;"",COUNTIF(M$9:$M10264,F490),"")</f>
        <v/>
      </c>
      <c r="M490" s="62" t="str">
        <f t="shared" si="51"/>
        <v/>
      </c>
      <c r="N490" s="69" t="str">
        <f t="shared" si="52"/>
        <v/>
      </c>
      <c r="O490" s="69" t="str">
        <f>IF($N490="P",COUNTIF($N$9:$N$9781,"P")-'Rosa e Controlli'!$I$33,"0")</f>
        <v>0</v>
      </c>
      <c r="P490" s="69" t="str">
        <f>IF($N490="D",COUNTIF($N$9:$N$9781,"D")-'Rosa e Controlli'!$I$34,"0")</f>
        <v>0</v>
      </c>
      <c r="Q490" s="69" t="str">
        <f>IF($N490="C",COUNTIF($N$9:$N$9781,"C")-'Rosa e Controlli'!$I$35,"0")</f>
        <v>0</v>
      </c>
      <c r="R490" s="69" t="str">
        <f>IF($N490="A",COUNTIF($N$9:$N$9781,"A")-'Rosa e Controlli'!$I$36,"0")</f>
        <v>0</v>
      </c>
      <c r="S490" s="69">
        <f t="shared" si="53"/>
        <v>0</v>
      </c>
      <c r="T490" s="69" t="str">
        <f t="shared" si="54"/>
        <v/>
      </c>
      <c r="U490" s="69"/>
      <c r="V490" s="69"/>
      <c r="W490" s="69"/>
    </row>
    <row r="491" spans="1:23" x14ac:dyDescent="0.25">
      <c r="A491" s="61" t="str">
        <f t="shared" si="49"/>
        <v/>
      </c>
      <c r="B491" s="77"/>
      <c r="C491" s="81" t="s">
        <v>64</v>
      </c>
      <c r="D491" s="81">
        <v>626</v>
      </c>
      <c r="E491" s="81" t="s">
        <v>625</v>
      </c>
      <c r="F491" s="81" t="s">
        <v>290</v>
      </c>
      <c r="G491" s="81">
        <v>5</v>
      </c>
      <c r="H491" s="61" t="str">
        <f t="shared" si="50"/>
        <v/>
      </c>
      <c r="I491" s="62" t="str">
        <f t="shared" si="55"/>
        <v/>
      </c>
      <c r="J491" s="62" t="str">
        <f>IF(B491&lt;&gt;"",COUNTIF(B$9:$B10265,B491),"")</f>
        <v/>
      </c>
      <c r="K491" s="62"/>
      <c r="L491" s="62" t="str">
        <f>IF(B491&lt;&gt;"",COUNTIF(M$9:$M10265,F491),"")</f>
        <v/>
      </c>
      <c r="M491" s="62" t="str">
        <f t="shared" si="51"/>
        <v/>
      </c>
      <c r="N491" s="69" t="str">
        <f t="shared" si="52"/>
        <v/>
      </c>
      <c r="O491" s="69" t="str">
        <f>IF($N491="P",COUNTIF($N$9:$N$9781,"P")-'Rosa e Controlli'!$I$33,"0")</f>
        <v>0</v>
      </c>
      <c r="P491" s="69" t="str">
        <f>IF($N491="D",COUNTIF($N$9:$N$9781,"D")-'Rosa e Controlli'!$I$34,"0")</f>
        <v>0</v>
      </c>
      <c r="Q491" s="69" t="str">
        <f>IF($N491="C",COUNTIF($N$9:$N$9781,"C")-'Rosa e Controlli'!$I$35,"0")</f>
        <v>0</v>
      </c>
      <c r="R491" s="69" t="str">
        <f>IF($N491="A",COUNTIF($N$9:$N$9781,"A")-'Rosa e Controlli'!$I$36,"0")</f>
        <v>0</v>
      </c>
      <c r="S491" s="69">
        <f t="shared" si="53"/>
        <v>0</v>
      </c>
      <c r="T491" s="69" t="str">
        <f t="shared" si="54"/>
        <v/>
      </c>
      <c r="U491" s="69"/>
      <c r="V491" s="69"/>
      <c r="W491" s="69"/>
    </row>
    <row r="492" spans="1:23" x14ac:dyDescent="0.25">
      <c r="A492" s="61" t="str">
        <f t="shared" si="49"/>
        <v/>
      </c>
      <c r="B492" s="77"/>
      <c r="C492" s="81" t="s">
        <v>64</v>
      </c>
      <c r="D492" s="81">
        <v>627</v>
      </c>
      <c r="E492" s="81" t="s">
        <v>626</v>
      </c>
      <c r="F492" s="81" t="s">
        <v>228</v>
      </c>
      <c r="G492" s="81">
        <v>10</v>
      </c>
      <c r="H492" s="61" t="str">
        <f t="shared" si="50"/>
        <v/>
      </c>
      <c r="I492" s="62" t="str">
        <f t="shared" si="55"/>
        <v/>
      </c>
      <c r="J492" s="62" t="str">
        <f>IF(B492&lt;&gt;"",COUNTIF(B$9:$B10266,B492),"")</f>
        <v/>
      </c>
      <c r="K492" s="62"/>
      <c r="L492" s="62" t="str">
        <f>IF(B492&lt;&gt;"",COUNTIF(M$9:$M10266,F492),"")</f>
        <v/>
      </c>
      <c r="M492" s="62" t="str">
        <f t="shared" si="51"/>
        <v/>
      </c>
      <c r="N492" s="69" t="str">
        <f t="shared" si="52"/>
        <v/>
      </c>
      <c r="O492" s="69" t="str">
        <f>IF($N492="P",COUNTIF($N$9:$N$9781,"P")-'Rosa e Controlli'!$I$33,"0")</f>
        <v>0</v>
      </c>
      <c r="P492" s="69" t="str">
        <f>IF($N492="D",COUNTIF($N$9:$N$9781,"D")-'Rosa e Controlli'!$I$34,"0")</f>
        <v>0</v>
      </c>
      <c r="Q492" s="69" t="str">
        <f>IF($N492="C",COUNTIF($N$9:$N$9781,"C")-'Rosa e Controlli'!$I$35,"0")</f>
        <v>0</v>
      </c>
      <c r="R492" s="69" t="str">
        <f>IF($N492="A",COUNTIF($N$9:$N$9781,"A")-'Rosa e Controlli'!$I$36,"0")</f>
        <v>0</v>
      </c>
      <c r="S492" s="69">
        <f t="shared" si="53"/>
        <v>0</v>
      </c>
      <c r="T492" s="69" t="str">
        <f t="shared" si="54"/>
        <v/>
      </c>
      <c r="U492" s="69"/>
      <c r="V492" s="69"/>
      <c r="W492" s="69"/>
    </row>
    <row r="493" spans="1:23" x14ac:dyDescent="0.25">
      <c r="A493" s="61" t="str">
        <f t="shared" si="49"/>
        <v/>
      </c>
      <c r="B493" s="77"/>
      <c r="C493" s="81" t="s">
        <v>64</v>
      </c>
      <c r="D493" s="81">
        <v>628</v>
      </c>
      <c r="E493" s="81" t="s">
        <v>160</v>
      </c>
      <c r="F493" s="81" t="s">
        <v>71</v>
      </c>
      <c r="G493" s="81">
        <v>8</v>
      </c>
      <c r="H493" s="61" t="str">
        <f t="shared" si="50"/>
        <v/>
      </c>
      <c r="I493" s="62" t="str">
        <f t="shared" si="55"/>
        <v/>
      </c>
      <c r="J493" s="62" t="str">
        <f>IF(B493&lt;&gt;"",COUNTIF(B$9:$B10267,B493),"")</f>
        <v/>
      </c>
      <c r="K493" s="62"/>
      <c r="L493" s="62" t="str">
        <f>IF(B493&lt;&gt;"",COUNTIF(M$9:$M10267,F493),"")</f>
        <v/>
      </c>
      <c r="M493" s="62" t="str">
        <f t="shared" si="51"/>
        <v/>
      </c>
      <c r="N493" s="69" t="str">
        <f t="shared" si="52"/>
        <v/>
      </c>
      <c r="O493" s="69" t="str">
        <f>IF($N493="P",COUNTIF($N$9:$N$9781,"P")-'Rosa e Controlli'!$I$33,"0")</f>
        <v>0</v>
      </c>
      <c r="P493" s="69" t="str">
        <f>IF($N493="D",COUNTIF($N$9:$N$9781,"D")-'Rosa e Controlli'!$I$34,"0")</f>
        <v>0</v>
      </c>
      <c r="Q493" s="69" t="str">
        <f>IF($N493="C",COUNTIF($N$9:$N$9781,"C")-'Rosa e Controlli'!$I$35,"0")</f>
        <v>0</v>
      </c>
      <c r="R493" s="69" t="str">
        <f>IF($N493="A",COUNTIF($N$9:$N$9781,"A")-'Rosa e Controlli'!$I$36,"0")</f>
        <v>0</v>
      </c>
      <c r="S493" s="69">
        <f t="shared" si="53"/>
        <v>0</v>
      </c>
      <c r="T493" s="69" t="str">
        <f t="shared" si="54"/>
        <v/>
      </c>
      <c r="U493" s="69"/>
      <c r="V493" s="69"/>
      <c r="W493" s="69"/>
    </row>
    <row r="494" spans="1:23" x14ac:dyDescent="0.25">
      <c r="A494" s="61" t="str">
        <f t="shared" si="49"/>
        <v/>
      </c>
      <c r="B494" s="77"/>
      <c r="C494" s="81" t="s">
        <v>64</v>
      </c>
      <c r="D494" s="81">
        <v>630</v>
      </c>
      <c r="E494" s="81" t="s">
        <v>627</v>
      </c>
      <c r="F494" s="81" t="s">
        <v>246</v>
      </c>
      <c r="G494" s="81">
        <v>7</v>
      </c>
      <c r="H494" s="61" t="str">
        <f t="shared" si="50"/>
        <v/>
      </c>
      <c r="I494" s="62" t="str">
        <f t="shared" si="55"/>
        <v/>
      </c>
      <c r="J494" s="62" t="str">
        <f>IF(B494&lt;&gt;"",COUNTIF(B$9:$B10268,B494),"")</f>
        <v/>
      </c>
      <c r="K494" s="62"/>
      <c r="L494" s="62" t="str">
        <f>IF(B494&lt;&gt;"",COUNTIF(M$9:$M10268,F494),"")</f>
        <v/>
      </c>
      <c r="M494" s="62" t="str">
        <f t="shared" si="51"/>
        <v/>
      </c>
      <c r="N494" s="69" t="str">
        <f t="shared" si="52"/>
        <v/>
      </c>
      <c r="O494" s="69" t="str">
        <f>IF($N494="P",COUNTIF($N$9:$N$9781,"P")-'Rosa e Controlli'!$I$33,"0")</f>
        <v>0</v>
      </c>
      <c r="P494" s="69" t="str">
        <f>IF($N494="D",COUNTIF($N$9:$N$9781,"D")-'Rosa e Controlli'!$I$34,"0")</f>
        <v>0</v>
      </c>
      <c r="Q494" s="69" t="str">
        <f>IF($N494="C",COUNTIF($N$9:$N$9781,"C")-'Rosa e Controlli'!$I$35,"0")</f>
        <v>0</v>
      </c>
      <c r="R494" s="69" t="str">
        <f>IF($N494="A",COUNTIF($N$9:$N$9781,"A")-'Rosa e Controlli'!$I$36,"0")</f>
        <v>0</v>
      </c>
      <c r="S494" s="69">
        <f t="shared" si="53"/>
        <v>0</v>
      </c>
      <c r="T494" s="69" t="str">
        <f t="shared" si="54"/>
        <v/>
      </c>
      <c r="U494" s="69"/>
      <c r="V494" s="69"/>
      <c r="W494" s="69"/>
    </row>
    <row r="495" spans="1:23" x14ac:dyDescent="0.25">
      <c r="A495" s="61" t="str">
        <f t="shared" si="49"/>
        <v/>
      </c>
      <c r="B495" s="77"/>
      <c r="C495" s="81" t="s">
        <v>64</v>
      </c>
      <c r="D495" s="81">
        <v>631</v>
      </c>
      <c r="E495" s="81" t="s">
        <v>628</v>
      </c>
      <c r="F495" s="81" t="s">
        <v>57</v>
      </c>
      <c r="G495" s="81">
        <v>17</v>
      </c>
      <c r="H495" s="61" t="str">
        <f t="shared" si="50"/>
        <v/>
      </c>
      <c r="I495" s="62" t="str">
        <f t="shared" si="55"/>
        <v/>
      </c>
      <c r="J495" s="62" t="str">
        <f>IF(B495&lt;&gt;"",COUNTIF(B$9:$B10269,B495),"")</f>
        <v/>
      </c>
      <c r="K495" s="62" t="s">
        <v>66</v>
      </c>
      <c r="L495" s="62" t="str">
        <f>IF(B495&lt;&gt;"",COUNTIF(M$9:$M10269,F495),"")</f>
        <v/>
      </c>
      <c r="M495" s="62" t="str">
        <f t="shared" si="51"/>
        <v/>
      </c>
      <c r="N495" s="69" t="str">
        <f t="shared" si="52"/>
        <v/>
      </c>
      <c r="O495" s="69" t="str">
        <f>IF($N495="P",COUNTIF($N$9:$N$9781,"P")-'Rosa e Controlli'!$I$33,"0")</f>
        <v>0</v>
      </c>
      <c r="P495" s="69" t="str">
        <f>IF($N495="D",COUNTIF($N$9:$N$9781,"D")-'Rosa e Controlli'!$I$34,"0")</f>
        <v>0</v>
      </c>
      <c r="Q495" s="69" t="str">
        <f>IF($N495="C",COUNTIF($N$9:$N$9781,"C")-'Rosa e Controlli'!$I$35,"0")</f>
        <v>0</v>
      </c>
      <c r="R495" s="69" t="str">
        <f>IF($N495="A",COUNTIF($N$9:$N$9781,"A")-'Rosa e Controlli'!$I$36,"0")</f>
        <v>0</v>
      </c>
      <c r="S495" s="69">
        <f t="shared" si="53"/>
        <v>0</v>
      </c>
      <c r="T495" s="69" t="str">
        <f t="shared" si="54"/>
        <v/>
      </c>
      <c r="U495" s="69"/>
      <c r="V495" s="69"/>
      <c r="W495" s="69"/>
    </row>
    <row r="496" spans="1:23" x14ac:dyDescent="0.25">
      <c r="A496" s="61" t="str">
        <f t="shared" si="49"/>
        <v/>
      </c>
      <c r="B496" s="77"/>
      <c r="C496" s="81" t="s">
        <v>64</v>
      </c>
      <c r="D496" s="81">
        <v>632</v>
      </c>
      <c r="E496" s="81" t="s">
        <v>190</v>
      </c>
      <c r="F496" s="81" t="s">
        <v>69</v>
      </c>
      <c r="G496" s="81">
        <v>8</v>
      </c>
      <c r="H496" s="61" t="str">
        <f t="shared" si="50"/>
        <v/>
      </c>
      <c r="I496" s="62" t="str">
        <f t="shared" si="55"/>
        <v/>
      </c>
      <c r="J496" s="62" t="str">
        <f>IF(B496&lt;&gt;"",COUNTIF(B$9:$B10270,B496),"")</f>
        <v/>
      </c>
      <c r="K496" s="62"/>
      <c r="L496" s="62" t="str">
        <f>IF(B496&lt;&gt;"",COUNTIF(M$9:$M10270,F496),"")</f>
        <v/>
      </c>
      <c r="M496" s="62" t="str">
        <f t="shared" si="51"/>
        <v/>
      </c>
      <c r="N496" s="69" t="str">
        <f t="shared" si="52"/>
        <v/>
      </c>
      <c r="O496" s="69" t="str">
        <f>IF($N496="P",COUNTIF($N$9:$N$9781,"P")-'Rosa e Controlli'!$I$33,"0")</f>
        <v>0</v>
      </c>
      <c r="P496" s="69" t="str">
        <f>IF($N496="D",COUNTIF($N$9:$N$9781,"D")-'Rosa e Controlli'!$I$34,"0")</f>
        <v>0</v>
      </c>
      <c r="Q496" s="69" t="str">
        <f>IF($N496="C",COUNTIF($N$9:$N$9781,"C")-'Rosa e Controlli'!$I$35,"0")</f>
        <v>0</v>
      </c>
      <c r="R496" s="69" t="str">
        <f>IF($N496="A",COUNTIF($N$9:$N$9781,"A")-'Rosa e Controlli'!$I$36,"0")</f>
        <v>0</v>
      </c>
      <c r="S496" s="69">
        <f t="shared" si="53"/>
        <v>0</v>
      </c>
      <c r="T496" s="69" t="str">
        <f t="shared" si="54"/>
        <v/>
      </c>
      <c r="U496" s="69"/>
      <c r="V496" s="69"/>
      <c r="W496" s="69"/>
    </row>
    <row r="497" spans="1:23" x14ac:dyDescent="0.25">
      <c r="A497" s="61" t="str">
        <f t="shared" si="49"/>
        <v/>
      </c>
      <c r="B497" s="77"/>
      <c r="C497" s="81" t="s">
        <v>64</v>
      </c>
      <c r="D497" s="81">
        <v>633</v>
      </c>
      <c r="E497" s="81" t="s">
        <v>629</v>
      </c>
      <c r="F497" s="81" t="s">
        <v>58</v>
      </c>
      <c r="G497" s="81">
        <v>15</v>
      </c>
      <c r="H497" s="61" t="str">
        <f t="shared" si="50"/>
        <v/>
      </c>
      <c r="I497" s="62" t="str">
        <f t="shared" si="55"/>
        <v/>
      </c>
      <c r="J497" s="62" t="str">
        <f>IF(B497&lt;&gt;"",COUNTIF(B$9:$B10271,B497),"")</f>
        <v/>
      </c>
      <c r="K497" s="62"/>
      <c r="L497" s="62" t="str">
        <f>IF(B497&lt;&gt;"",COUNTIF(M$9:$M10271,F497),"")</f>
        <v/>
      </c>
      <c r="M497" s="62" t="str">
        <f t="shared" si="51"/>
        <v/>
      </c>
      <c r="N497" s="69" t="str">
        <f t="shared" si="52"/>
        <v/>
      </c>
      <c r="O497" s="69" t="str">
        <f>IF($N497="P",COUNTIF($N$9:$N$9781,"P")-'Rosa e Controlli'!$I$33,"0")</f>
        <v>0</v>
      </c>
      <c r="P497" s="69" t="str">
        <f>IF($N497="D",COUNTIF($N$9:$N$9781,"D")-'Rosa e Controlli'!$I$34,"0")</f>
        <v>0</v>
      </c>
      <c r="Q497" s="69" t="str">
        <f>IF($N497="C",COUNTIF($N$9:$N$9781,"C")-'Rosa e Controlli'!$I$35,"0")</f>
        <v>0</v>
      </c>
      <c r="R497" s="69" t="str">
        <f>IF($N497="A",COUNTIF($N$9:$N$9781,"A")-'Rosa e Controlli'!$I$36,"0")</f>
        <v>0</v>
      </c>
      <c r="S497" s="69">
        <f t="shared" si="53"/>
        <v>0</v>
      </c>
      <c r="T497" s="69" t="str">
        <f t="shared" si="54"/>
        <v/>
      </c>
      <c r="U497" s="69"/>
      <c r="V497" s="69"/>
      <c r="W497" s="69"/>
    </row>
    <row r="498" spans="1:23" x14ac:dyDescent="0.25">
      <c r="A498" s="61" t="str">
        <f t="shared" si="49"/>
        <v/>
      </c>
      <c r="B498" s="77"/>
      <c r="C498" s="81" t="s">
        <v>64</v>
      </c>
      <c r="D498" s="81">
        <v>634</v>
      </c>
      <c r="E498" s="81" t="s">
        <v>630</v>
      </c>
      <c r="F498" s="81" t="s">
        <v>252</v>
      </c>
      <c r="G498" s="81">
        <v>11</v>
      </c>
      <c r="H498" s="61" t="str">
        <f t="shared" si="50"/>
        <v/>
      </c>
      <c r="I498" s="62" t="str">
        <f t="shared" si="55"/>
        <v/>
      </c>
      <c r="J498" s="62" t="str">
        <f>IF(B498&lt;&gt;"",COUNTIF(B$9:$B10272,B498),"")</f>
        <v/>
      </c>
      <c r="K498" s="62"/>
      <c r="L498" s="62" t="str">
        <f>IF(B498&lt;&gt;"",COUNTIF(M$9:$M10272,F498),"")</f>
        <v/>
      </c>
      <c r="M498" s="62" t="str">
        <f t="shared" si="51"/>
        <v/>
      </c>
      <c r="N498" s="69" t="str">
        <f t="shared" si="52"/>
        <v/>
      </c>
      <c r="O498" s="69" t="str">
        <f>IF($N498="P",COUNTIF($N$9:$N$9781,"P")-'Rosa e Controlli'!$I$33,"0")</f>
        <v>0</v>
      </c>
      <c r="P498" s="69" t="str">
        <f>IF($N498="D",COUNTIF($N$9:$N$9781,"D")-'Rosa e Controlli'!$I$34,"0")</f>
        <v>0</v>
      </c>
      <c r="Q498" s="69" t="str">
        <f>IF($N498="C",COUNTIF($N$9:$N$9781,"C")-'Rosa e Controlli'!$I$35,"0")</f>
        <v>0</v>
      </c>
      <c r="R498" s="69" t="str">
        <f>IF($N498="A",COUNTIF($N$9:$N$9781,"A")-'Rosa e Controlli'!$I$36,"0")</f>
        <v>0</v>
      </c>
      <c r="S498" s="69">
        <f t="shared" si="53"/>
        <v>0</v>
      </c>
      <c r="T498" s="69" t="str">
        <f t="shared" si="54"/>
        <v/>
      </c>
      <c r="U498" s="69"/>
      <c r="V498" s="69"/>
      <c r="W498" s="69"/>
    </row>
    <row r="499" spans="1:23" x14ac:dyDescent="0.25">
      <c r="A499" s="61" t="str">
        <f t="shared" si="49"/>
        <v/>
      </c>
      <c r="B499" s="77"/>
      <c r="C499" s="81" t="s">
        <v>64</v>
      </c>
      <c r="D499" s="81">
        <v>635</v>
      </c>
      <c r="E499" s="81" t="s">
        <v>631</v>
      </c>
      <c r="F499" s="81" t="s">
        <v>228</v>
      </c>
      <c r="G499" s="81">
        <v>13</v>
      </c>
      <c r="H499" s="61" t="str">
        <f t="shared" si="50"/>
        <v/>
      </c>
      <c r="I499" s="62" t="str">
        <f t="shared" si="55"/>
        <v/>
      </c>
      <c r="J499" s="62" t="str">
        <f>IF(B499&lt;&gt;"",COUNTIF(B$9:$B10273,B499),"")</f>
        <v/>
      </c>
      <c r="K499" s="62"/>
      <c r="L499" s="62" t="str">
        <f>IF(B499&lt;&gt;"",COUNTIF(M$9:$M10273,F499),"")</f>
        <v/>
      </c>
      <c r="M499" s="62" t="str">
        <f t="shared" si="51"/>
        <v/>
      </c>
      <c r="N499" s="69" t="str">
        <f t="shared" si="52"/>
        <v/>
      </c>
      <c r="O499" s="69" t="str">
        <f>IF($N499="P",COUNTIF($N$9:$N$9781,"P")-'Rosa e Controlli'!$I$33,"0")</f>
        <v>0</v>
      </c>
      <c r="P499" s="69" t="str">
        <f>IF($N499="D",COUNTIF($N$9:$N$9781,"D")-'Rosa e Controlli'!$I$34,"0")</f>
        <v>0</v>
      </c>
      <c r="Q499" s="69" t="str">
        <f>IF($N499="C",COUNTIF($N$9:$N$9781,"C")-'Rosa e Controlli'!$I$35,"0")</f>
        <v>0</v>
      </c>
      <c r="R499" s="69" t="str">
        <f>IF($N499="A",COUNTIF($N$9:$N$9781,"A")-'Rosa e Controlli'!$I$36,"0")</f>
        <v>0</v>
      </c>
      <c r="S499" s="69">
        <f t="shared" si="53"/>
        <v>0</v>
      </c>
      <c r="T499" s="69" t="str">
        <f t="shared" si="54"/>
        <v/>
      </c>
      <c r="U499" s="69"/>
      <c r="V499" s="69"/>
      <c r="W499" s="69"/>
    </row>
    <row r="500" spans="1:23" x14ac:dyDescent="0.25">
      <c r="A500" s="61" t="str">
        <f t="shared" si="49"/>
        <v/>
      </c>
      <c r="B500" s="77"/>
      <c r="C500" s="81" t="s">
        <v>64</v>
      </c>
      <c r="D500" s="81">
        <v>636</v>
      </c>
      <c r="E500" s="81" t="s">
        <v>632</v>
      </c>
      <c r="F500" s="81" t="s">
        <v>58</v>
      </c>
      <c r="G500" s="81">
        <v>6</v>
      </c>
      <c r="H500" s="61" t="str">
        <f t="shared" si="50"/>
        <v/>
      </c>
      <c r="I500" s="62" t="str">
        <f t="shared" si="55"/>
        <v/>
      </c>
      <c r="J500" s="62" t="str">
        <f>IF(B500&lt;&gt;"",COUNTIF(B$9:$B10274,B500),"")</f>
        <v/>
      </c>
      <c r="K500" s="62"/>
      <c r="L500" s="62" t="str">
        <f>IF(B500&lt;&gt;"",COUNTIF(M$9:$M10274,F500),"")</f>
        <v/>
      </c>
      <c r="M500" s="62" t="str">
        <f t="shared" si="51"/>
        <v/>
      </c>
      <c r="N500" s="69" t="str">
        <f t="shared" si="52"/>
        <v/>
      </c>
      <c r="O500" s="69" t="str">
        <f>IF($N500="P",COUNTIF($N$9:$N$9781,"P")-'Rosa e Controlli'!$I$33,"0")</f>
        <v>0</v>
      </c>
      <c r="P500" s="69" t="str">
        <f>IF($N500="D",COUNTIF($N$9:$N$9781,"D")-'Rosa e Controlli'!$I$34,"0")</f>
        <v>0</v>
      </c>
      <c r="Q500" s="69" t="str">
        <f>IF($N500="C",COUNTIF($N$9:$N$9781,"C")-'Rosa e Controlli'!$I$35,"0")</f>
        <v>0</v>
      </c>
      <c r="R500" s="69" t="str">
        <f>IF($N500="A",COUNTIF($N$9:$N$9781,"A")-'Rosa e Controlli'!$I$36,"0")</f>
        <v>0</v>
      </c>
      <c r="S500" s="69">
        <f t="shared" si="53"/>
        <v>0</v>
      </c>
      <c r="T500" s="69" t="str">
        <f t="shared" si="54"/>
        <v/>
      </c>
      <c r="U500" s="69"/>
      <c r="V500" s="69"/>
      <c r="W500" s="69"/>
    </row>
    <row r="501" spans="1:23" x14ac:dyDescent="0.25">
      <c r="A501" s="61" t="str">
        <f t="shared" si="49"/>
        <v/>
      </c>
      <c r="B501" s="77"/>
      <c r="C501" s="81" t="s">
        <v>64</v>
      </c>
      <c r="D501" s="81">
        <v>637</v>
      </c>
      <c r="E501" s="81" t="s">
        <v>633</v>
      </c>
      <c r="F501" s="81" t="s">
        <v>265</v>
      </c>
      <c r="G501" s="81">
        <v>6</v>
      </c>
      <c r="H501" s="61" t="str">
        <f t="shared" si="50"/>
        <v/>
      </c>
      <c r="I501" s="62" t="str">
        <f t="shared" si="55"/>
        <v/>
      </c>
      <c r="J501" s="62" t="str">
        <f>IF(B501&lt;&gt;"",COUNTIF(B$9:$B10275,B501),"")</f>
        <v/>
      </c>
      <c r="K501" s="62"/>
      <c r="L501" s="62" t="str">
        <f>IF(B501&lt;&gt;"",COUNTIF(M$9:$M10275,F501),"")</f>
        <v/>
      </c>
      <c r="M501" s="62" t="str">
        <f t="shared" si="51"/>
        <v/>
      </c>
      <c r="N501" s="69" t="str">
        <f t="shared" si="52"/>
        <v/>
      </c>
      <c r="O501" s="69" t="str">
        <f>IF($N501="P",COUNTIF($N$9:$N$9781,"P")-'Rosa e Controlli'!$I$33,"0")</f>
        <v>0</v>
      </c>
      <c r="P501" s="69" t="str">
        <f>IF($N501="D",COUNTIF($N$9:$N$9781,"D")-'Rosa e Controlli'!$I$34,"0")</f>
        <v>0</v>
      </c>
      <c r="Q501" s="69" t="str">
        <f>IF($N501="C",COUNTIF($N$9:$N$9781,"C")-'Rosa e Controlli'!$I$35,"0")</f>
        <v>0</v>
      </c>
      <c r="R501" s="69" t="str">
        <f>IF($N501="A",COUNTIF($N$9:$N$9781,"A")-'Rosa e Controlli'!$I$36,"0")</f>
        <v>0</v>
      </c>
      <c r="S501" s="69">
        <f t="shared" si="53"/>
        <v>0</v>
      </c>
      <c r="T501" s="69" t="str">
        <f t="shared" si="54"/>
        <v/>
      </c>
      <c r="U501" s="69"/>
      <c r="V501" s="69"/>
      <c r="W501" s="69"/>
    </row>
    <row r="502" spans="1:23" x14ac:dyDescent="0.25">
      <c r="A502" s="61" t="str">
        <f t="shared" si="49"/>
        <v/>
      </c>
      <c r="B502" s="77"/>
      <c r="C502" s="81" t="s">
        <v>64</v>
      </c>
      <c r="D502" s="81">
        <v>638</v>
      </c>
      <c r="E502" s="81" t="s">
        <v>161</v>
      </c>
      <c r="F502" s="81" t="s">
        <v>69</v>
      </c>
      <c r="G502" s="81">
        <v>6</v>
      </c>
      <c r="H502" s="61" t="str">
        <f t="shared" si="50"/>
        <v/>
      </c>
      <c r="I502" s="62" t="str">
        <f t="shared" si="55"/>
        <v/>
      </c>
      <c r="J502" s="62" t="str">
        <f>IF(B502&lt;&gt;"",COUNTIF(B$9:$B10276,B502),"")</f>
        <v/>
      </c>
      <c r="K502" s="62"/>
      <c r="L502" s="62" t="str">
        <f>IF(B502&lt;&gt;"",COUNTIF(M$9:$M10276,F502),"")</f>
        <v/>
      </c>
      <c r="M502" s="62" t="str">
        <f t="shared" si="51"/>
        <v/>
      </c>
      <c r="N502" s="69" t="str">
        <f t="shared" si="52"/>
        <v/>
      </c>
      <c r="O502" s="69" t="str">
        <f>IF($N502="P",COUNTIF($N$9:$N$9781,"P")-'Rosa e Controlli'!$I$33,"0")</f>
        <v>0</v>
      </c>
      <c r="P502" s="69" t="str">
        <f>IF($N502="D",COUNTIF($N$9:$N$9781,"D")-'Rosa e Controlli'!$I$34,"0")</f>
        <v>0</v>
      </c>
      <c r="Q502" s="69" t="str">
        <f>IF($N502="C",COUNTIF($N$9:$N$9781,"C")-'Rosa e Controlli'!$I$35,"0")</f>
        <v>0</v>
      </c>
      <c r="R502" s="69" t="str">
        <f>IF($N502="A",COUNTIF($N$9:$N$9781,"A")-'Rosa e Controlli'!$I$36,"0")</f>
        <v>0</v>
      </c>
      <c r="S502" s="69">
        <f t="shared" si="53"/>
        <v>0</v>
      </c>
      <c r="T502" s="69" t="str">
        <f t="shared" si="54"/>
        <v/>
      </c>
      <c r="U502" s="69"/>
      <c r="V502" s="69"/>
      <c r="W502" s="69"/>
    </row>
    <row r="503" spans="1:23" x14ac:dyDescent="0.25">
      <c r="A503" s="61" t="str">
        <f t="shared" si="49"/>
        <v/>
      </c>
      <c r="B503" s="77"/>
      <c r="C503" s="81" t="s">
        <v>64</v>
      </c>
      <c r="D503" s="81">
        <v>639</v>
      </c>
      <c r="E503" s="81" t="s">
        <v>634</v>
      </c>
      <c r="F503" s="81" t="s">
        <v>60</v>
      </c>
      <c r="G503" s="81">
        <v>12</v>
      </c>
      <c r="H503" s="61" t="str">
        <f t="shared" si="50"/>
        <v/>
      </c>
      <c r="I503" s="62" t="str">
        <f t="shared" si="55"/>
        <v/>
      </c>
      <c r="J503" s="62" t="str">
        <f>IF(B503&lt;&gt;"",COUNTIF(B$9:$B10277,B503),"")</f>
        <v/>
      </c>
      <c r="K503" s="62" t="s">
        <v>66</v>
      </c>
      <c r="L503" s="62" t="str">
        <f>IF(B503&lt;&gt;"",COUNTIF(M$9:$M10277,F503),"")</f>
        <v/>
      </c>
      <c r="M503" s="62" t="str">
        <f t="shared" si="51"/>
        <v/>
      </c>
      <c r="N503" s="69" t="str">
        <f t="shared" si="52"/>
        <v/>
      </c>
      <c r="O503" s="69" t="str">
        <f>IF($N503="P",COUNTIF($N$9:$N$9781,"P")-'Rosa e Controlli'!$I$33,"0")</f>
        <v>0</v>
      </c>
      <c r="P503" s="69" t="str">
        <f>IF($N503="D",COUNTIF($N$9:$N$9781,"D")-'Rosa e Controlli'!$I$34,"0")</f>
        <v>0</v>
      </c>
      <c r="Q503" s="69" t="str">
        <f>IF($N503="C",COUNTIF($N$9:$N$9781,"C")-'Rosa e Controlli'!$I$35,"0")</f>
        <v>0</v>
      </c>
      <c r="R503" s="69" t="str">
        <f>IF($N503="A",COUNTIF($N$9:$N$9781,"A")-'Rosa e Controlli'!$I$36,"0")</f>
        <v>0</v>
      </c>
      <c r="S503" s="69">
        <f t="shared" si="53"/>
        <v>0</v>
      </c>
      <c r="T503" s="69" t="str">
        <f t="shared" si="54"/>
        <v/>
      </c>
      <c r="U503" s="69"/>
      <c r="V503" s="69"/>
      <c r="W503" s="69"/>
    </row>
    <row r="504" spans="1:23" x14ac:dyDescent="0.25">
      <c r="A504" s="61" t="str">
        <f t="shared" si="49"/>
        <v/>
      </c>
      <c r="B504" s="77"/>
      <c r="C504" s="81" t="s">
        <v>64</v>
      </c>
      <c r="D504" s="81">
        <v>640</v>
      </c>
      <c r="E504" s="81" t="s">
        <v>635</v>
      </c>
      <c r="F504" s="81" t="s">
        <v>228</v>
      </c>
      <c r="G504" s="81">
        <v>7</v>
      </c>
      <c r="H504" s="61" t="str">
        <f t="shared" si="50"/>
        <v/>
      </c>
      <c r="I504" s="62" t="str">
        <f t="shared" si="55"/>
        <v/>
      </c>
      <c r="J504" s="62" t="str">
        <f>IF(B504&lt;&gt;"",COUNTIF(B$9:$B10278,B504),"")</f>
        <v/>
      </c>
      <c r="K504" s="62"/>
      <c r="L504" s="62" t="str">
        <f>IF(B504&lt;&gt;"",COUNTIF(M$9:$M10278,F504),"")</f>
        <v/>
      </c>
      <c r="M504" s="62" t="str">
        <f t="shared" si="51"/>
        <v/>
      </c>
      <c r="N504" s="69" t="str">
        <f t="shared" si="52"/>
        <v/>
      </c>
      <c r="O504" s="69" t="str">
        <f>IF($N504="P",COUNTIF($N$9:$N$9781,"P")-'Rosa e Controlli'!$I$33,"0")</f>
        <v>0</v>
      </c>
      <c r="P504" s="69" t="str">
        <f>IF($N504="D",COUNTIF($N$9:$N$9781,"D")-'Rosa e Controlli'!$I$34,"0")</f>
        <v>0</v>
      </c>
      <c r="Q504" s="69" t="str">
        <f>IF($N504="C",COUNTIF($N$9:$N$9781,"C")-'Rosa e Controlli'!$I$35,"0")</f>
        <v>0</v>
      </c>
      <c r="R504" s="69" t="str">
        <f>IF($N504="A",COUNTIF($N$9:$N$9781,"A")-'Rosa e Controlli'!$I$36,"0")</f>
        <v>0</v>
      </c>
      <c r="S504" s="69">
        <f t="shared" si="53"/>
        <v>0</v>
      </c>
      <c r="T504" s="69" t="str">
        <f t="shared" si="54"/>
        <v/>
      </c>
      <c r="U504" s="69"/>
      <c r="V504" s="69"/>
      <c r="W504" s="69"/>
    </row>
    <row r="505" spans="1:23" x14ac:dyDescent="0.25">
      <c r="A505" s="61" t="str">
        <f t="shared" si="49"/>
        <v/>
      </c>
      <c r="B505" s="77"/>
      <c r="C505" s="81" t="s">
        <v>64</v>
      </c>
      <c r="D505" s="81">
        <v>641</v>
      </c>
      <c r="E505" s="81" t="s">
        <v>636</v>
      </c>
      <c r="F505" s="81" t="s">
        <v>252</v>
      </c>
      <c r="G505" s="81">
        <v>13</v>
      </c>
      <c r="H505" s="61" t="str">
        <f t="shared" si="50"/>
        <v/>
      </c>
      <c r="I505" s="62" t="str">
        <f t="shared" si="55"/>
        <v/>
      </c>
      <c r="J505" s="62" t="str">
        <f>IF(B505&lt;&gt;"",COUNTIF(B$9:$B10279,B505),"")</f>
        <v/>
      </c>
      <c r="K505" s="62"/>
      <c r="L505" s="62" t="str">
        <f>IF(B505&lt;&gt;"",COUNTIF(M$9:$M10279,F505),"")</f>
        <v/>
      </c>
      <c r="M505" s="62" t="str">
        <f t="shared" si="51"/>
        <v/>
      </c>
      <c r="N505" s="69" t="str">
        <f t="shared" si="52"/>
        <v/>
      </c>
      <c r="O505" s="69" t="str">
        <f>IF($N505="P",COUNTIF($N$9:$N$9781,"P")-'Rosa e Controlli'!$I$33,"0")</f>
        <v>0</v>
      </c>
      <c r="P505" s="69" t="str">
        <f>IF($N505="D",COUNTIF($N$9:$N$9781,"D")-'Rosa e Controlli'!$I$34,"0")</f>
        <v>0</v>
      </c>
      <c r="Q505" s="69" t="str">
        <f>IF($N505="C",COUNTIF($N$9:$N$9781,"C")-'Rosa e Controlli'!$I$35,"0")</f>
        <v>0</v>
      </c>
      <c r="R505" s="69" t="str">
        <f>IF($N505="A",COUNTIF($N$9:$N$9781,"A")-'Rosa e Controlli'!$I$36,"0")</f>
        <v>0</v>
      </c>
      <c r="S505" s="69">
        <f t="shared" si="53"/>
        <v>0</v>
      </c>
      <c r="T505" s="69" t="str">
        <f t="shared" si="54"/>
        <v/>
      </c>
      <c r="U505" s="69"/>
      <c r="V505" s="69"/>
      <c r="W505" s="69"/>
    </row>
    <row r="506" spans="1:23" x14ac:dyDescent="0.25">
      <c r="A506" s="61" t="str">
        <f t="shared" si="49"/>
        <v/>
      </c>
      <c r="B506" s="77"/>
      <c r="C506" s="81" t="s">
        <v>64</v>
      </c>
      <c r="D506" s="81">
        <v>642</v>
      </c>
      <c r="E506" s="81" t="s">
        <v>162</v>
      </c>
      <c r="F506" s="81" t="s">
        <v>57</v>
      </c>
      <c r="G506" s="81">
        <v>13</v>
      </c>
      <c r="H506" s="61" t="str">
        <f t="shared" si="50"/>
        <v/>
      </c>
      <c r="I506" s="62" t="str">
        <f t="shared" si="55"/>
        <v/>
      </c>
      <c r="J506" s="62" t="str">
        <f>IF(B506&lt;&gt;"",COUNTIF(B$9:$B10280,B506),"")</f>
        <v/>
      </c>
      <c r="K506" s="62"/>
      <c r="L506" s="62" t="str">
        <f>IF(B506&lt;&gt;"",COUNTIF(M$9:$M10280,F506),"")</f>
        <v/>
      </c>
      <c r="M506" s="62" t="str">
        <f t="shared" si="51"/>
        <v/>
      </c>
      <c r="N506" s="69" t="str">
        <f t="shared" si="52"/>
        <v/>
      </c>
      <c r="O506" s="69" t="str">
        <f>IF($N506="P",COUNTIF($N$9:$N$9781,"P")-'Rosa e Controlli'!$I$33,"0")</f>
        <v>0</v>
      </c>
      <c r="P506" s="69" t="str">
        <f>IF($N506="D",COUNTIF($N$9:$N$9781,"D")-'Rosa e Controlli'!$I$34,"0")</f>
        <v>0</v>
      </c>
      <c r="Q506" s="69" t="str">
        <f>IF($N506="C",COUNTIF($N$9:$N$9781,"C")-'Rosa e Controlli'!$I$35,"0")</f>
        <v>0</v>
      </c>
      <c r="R506" s="69" t="str">
        <f>IF($N506="A",COUNTIF($N$9:$N$9781,"A")-'Rosa e Controlli'!$I$36,"0")</f>
        <v>0</v>
      </c>
      <c r="S506" s="69">
        <f t="shared" si="53"/>
        <v>0</v>
      </c>
      <c r="T506" s="69" t="str">
        <f t="shared" si="54"/>
        <v/>
      </c>
      <c r="U506" s="69"/>
      <c r="V506" s="69"/>
      <c r="W506" s="69"/>
    </row>
    <row r="507" spans="1:23" x14ac:dyDescent="0.25">
      <c r="A507" s="61" t="str">
        <f t="shared" si="49"/>
        <v/>
      </c>
      <c r="B507" s="77"/>
      <c r="C507" s="81" t="s">
        <v>64</v>
      </c>
      <c r="D507" s="81">
        <v>643</v>
      </c>
      <c r="E507" s="81" t="s">
        <v>637</v>
      </c>
      <c r="F507" s="81" t="s">
        <v>228</v>
      </c>
      <c r="G507" s="81">
        <v>4</v>
      </c>
      <c r="H507" s="61" t="str">
        <f t="shared" si="50"/>
        <v/>
      </c>
      <c r="I507" s="62" t="str">
        <f t="shared" si="55"/>
        <v/>
      </c>
      <c r="J507" s="62" t="str">
        <f>IF(B507&lt;&gt;"",COUNTIF(B$9:$B10281,B507),"")</f>
        <v/>
      </c>
      <c r="K507" s="62"/>
      <c r="L507" s="62" t="str">
        <f>IF(B507&lt;&gt;"",COUNTIF(M$9:$M10281,F507),"")</f>
        <v/>
      </c>
      <c r="M507" s="62" t="str">
        <f t="shared" si="51"/>
        <v/>
      </c>
      <c r="N507" s="69" t="str">
        <f t="shared" si="52"/>
        <v/>
      </c>
      <c r="O507" s="69" t="str">
        <f>IF($N507="P",COUNTIF($N$9:$N$9781,"P")-'Rosa e Controlli'!$I$33,"0")</f>
        <v>0</v>
      </c>
      <c r="P507" s="69" t="str">
        <f>IF($N507="D",COUNTIF($N$9:$N$9781,"D")-'Rosa e Controlli'!$I$34,"0")</f>
        <v>0</v>
      </c>
      <c r="Q507" s="69" t="str">
        <f>IF($N507="C",COUNTIF($N$9:$N$9781,"C")-'Rosa e Controlli'!$I$35,"0")</f>
        <v>0</v>
      </c>
      <c r="R507" s="69" t="str">
        <f>IF($N507="A",COUNTIF($N$9:$N$9781,"A")-'Rosa e Controlli'!$I$36,"0")</f>
        <v>0</v>
      </c>
      <c r="S507" s="69">
        <f t="shared" si="53"/>
        <v>0</v>
      </c>
      <c r="T507" s="69" t="str">
        <f t="shared" si="54"/>
        <v/>
      </c>
      <c r="U507" s="69"/>
      <c r="V507" s="69"/>
      <c r="W507" s="69"/>
    </row>
    <row r="508" spans="1:23" x14ac:dyDescent="0.25">
      <c r="A508" s="61" t="str">
        <f t="shared" si="49"/>
        <v/>
      </c>
      <c r="B508" s="77"/>
      <c r="C508" s="81" t="s">
        <v>64</v>
      </c>
      <c r="D508" s="81">
        <v>644</v>
      </c>
      <c r="E508" s="81" t="s">
        <v>638</v>
      </c>
      <c r="F508" s="81" t="s">
        <v>220</v>
      </c>
      <c r="G508" s="81">
        <v>10</v>
      </c>
      <c r="H508" s="61" t="str">
        <f t="shared" si="50"/>
        <v/>
      </c>
      <c r="I508" s="62" t="str">
        <f t="shared" si="55"/>
        <v/>
      </c>
      <c r="J508" s="62" t="str">
        <f>IF(B508&lt;&gt;"",COUNTIF(B$9:$B10282,B508),"")</f>
        <v/>
      </c>
      <c r="K508" s="62"/>
      <c r="L508" s="62" t="str">
        <f>IF(B508&lt;&gt;"",COUNTIF(M$9:$M10282,F508),"")</f>
        <v/>
      </c>
      <c r="M508" s="62" t="str">
        <f t="shared" si="51"/>
        <v/>
      </c>
      <c r="N508" s="69" t="str">
        <f t="shared" si="52"/>
        <v/>
      </c>
      <c r="O508" s="69" t="str">
        <f>IF($N508="P",COUNTIF($N$9:$N$9781,"P")-'Rosa e Controlli'!$I$33,"0")</f>
        <v>0</v>
      </c>
      <c r="P508" s="69" t="str">
        <f>IF($N508="D",COUNTIF($N$9:$N$9781,"D")-'Rosa e Controlli'!$I$34,"0")</f>
        <v>0</v>
      </c>
      <c r="Q508" s="69" t="str">
        <f>IF($N508="C",COUNTIF($N$9:$N$9781,"C")-'Rosa e Controlli'!$I$35,"0")</f>
        <v>0</v>
      </c>
      <c r="R508" s="69" t="str">
        <f>IF($N508="A",COUNTIF($N$9:$N$9781,"A")-'Rosa e Controlli'!$I$36,"0")</f>
        <v>0</v>
      </c>
      <c r="S508" s="69">
        <f t="shared" si="53"/>
        <v>0</v>
      </c>
      <c r="T508" s="69" t="str">
        <f t="shared" si="54"/>
        <v/>
      </c>
      <c r="U508" s="69"/>
      <c r="V508" s="69"/>
      <c r="W508" s="69"/>
    </row>
    <row r="509" spans="1:23" x14ac:dyDescent="0.25">
      <c r="A509" s="61" t="str">
        <f t="shared" si="49"/>
        <v/>
      </c>
      <c r="B509" s="77"/>
      <c r="C509" s="81" t="s">
        <v>64</v>
      </c>
      <c r="D509" s="81">
        <v>645</v>
      </c>
      <c r="E509" s="81" t="s">
        <v>639</v>
      </c>
      <c r="F509" s="81" t="s">
        <v>252</v>
      </c>
      <c r="G509" s="81">
        <v>20</v>
      </c>
      <c r="H509" s="61" t="str">
        <f t="shared" si="50"/>
        <v/>
      </c>
      <c r="I509" s="62" t="str">
        <f t="shared" si="55"/>
        <v/>
      </c>
      <c r="J509" s="62" t="str">
        <f>IF(B509&lt;&gt;"",COUNTIF(B$9:$B10283,B509),"")</f>
        <v/>
      </c>
      <c r="K509" s="62"/>
      <c r="L509" s="62" t="str">
        <f>IF(B509&lt;&gt;"",COUNTIF(M$9:$M10283,F509),"")</f>
        <v/>
      </c>
      <c r="M509" s="62" t="str">
        <f t="shared" si="51"/>
        <v/>
      </c>
      <c r="N509" s="69" t="str">
        <f t="shared" si="52"/>
        <v/>
      </c>
      <c r="O509" s="69" t="str">
        <f>IF($N509="P",COUNTIF($N$9:$N$9781,"P")-'Rosa e Controlli'!$I$33,"0")</f>
        <v>0</v>
      </c>
      <c r="P509" s="69" t="str">
        <f>IF($N509="D",COUNTIF($N$9:$N$9781,"D")-'Rosa e Controlli'!$I$34,"0")</f>
        <v>0</v>
      </c>
      <c r="Q509" s="69" t="str">
        <f>IF($N509="C",COUNTIF($N$9:$N$9781,"C")-'Rosa e Controlli'!$I$35,"0")</f>
        <v>0</v>
      </c>
      <c r="R509" s="69" t="str">
        <f>IF($N509="A",COUNTIF($N$9:$N$9781,"A")-'Rosa e Controlli'!$I$36,"0")</f>
        <v>0</v>
      </c>
      <c r="S509" s="69">
        <f t="shared" si="53"/>
        <v>0</v>
      </c>
      <c r="T509" s="69" t="str">
        <f t="shared" si="54"/>
        <v/>
      </c>
      <c r="U509" s="69"/>
      <c r="V509" s="69"/>
      <c r="W509" s="69"/>
    </row>
    <row r="510" spans="1:23" x14ac:dyDescent="0.25">
      <c r="A510" s="61" t="str">
        <f t="shared" si="49"/>
        <v/>
      </c>
      <c r="B510" s="77"/>
      <c r="C510" s="81" t="s">
        <v>64</v>
      </c>
      <c r="D510" s="81">
        <v>646</v>
      </c>
      <c r="E510" s="81" t="s">
        <v>640</v>
      </c>
      <c r="F510" s="81" t="s">
        <v>252</v>
      </c>
      <c r="G510" s="81">
        <v>14</v>
      </c>
      <c r="H510" s="61" t="str">
        <f t="shared" si="50"/>
        <v/>
      </c>
      <c r="I510" s="62" t="str">
        <f t="shared" si="55"/>
        <v/>
      </c>
      <c r="J510" s="62" t="str">
        <f>IF(B510&lt;&gt;"",COUNTIF(B$9:$B10284,B510),"")</f>
        <v/>
      </c>
      <c r="K510" s="62"/>
      <c r="L510" s="62" t="str">
        <f>IF(B510&lt;&gt;"",COUNTIF(M$9:$M10284,F510),"")</f>
        <v/>
      </c>
      <c r="M510" s="62" t="str">
        <f t="shared" si="51"/>
        <v/>
      </c>
      <c r="N510" s="69" t="str">
        <f t="shared" si="52"/>
        <v/>
      </c>
      <c r="O510" s="69" t="str">
        <f>IF($N510="P",COUNTIF($N$9:$N$9781,"P")-'Rosa e Controlli'!$I$33,"0")</f>
        <v>0</v>
      </c>
      <c r="P510" s="69" t="str">
        <f>IF($N510="D",COUNTIF($N$9:$N$9781,"D")-'Rosa e Controlli'!$I$34,"0")</f>
        <v>0</v>
      </c>
      <c r="Q510" s="69" t="str">
        <f>IF($N510="C",COUNTIF($N$9:$N$9781,"C")-'Rosa e Controlli'!$I$35,"0")</f>
        <v>0</v>
      </c>
      <c r="R510" s="69" t="str">
        <f>IF($N510="A",COUNTIF($N$9:$N$9781,"A")-'Rosa e Controlli'!$I$36,"0")</f>
        <v>0</v>
      </c>
      <c r="S510" s="69">
        <f t="shared" si="53"/>
        <v>0</v>
      </c>
      <c r="T510" s="69" t="str">
        <f t="shared" si="54"/>
        <v/>
      </c>
      <c r="U510" s="69"/>
      <c r="V510" s="69"/>
      <c r="W510" s="69"/>
    </row>
    <row r="511" spans="1:23" x14ac:dyDescent="0.25">
      <c r="A511" s="61" t="str">
        <f t="shared" si="49"/>
        <v/>
      </c>
      <c r="B511" s="77"/>
      <c r="C511" s="81" t="s">
        <v>64</v>
      </c>
      <c r="D511" s="81">
        <v>647</v>
      </c>
      <c r="E511" s="81" t="s">
        <v>641</v>
      </c>
      <c r="F511" s="81" t="s">
        <v>59</v>
      </c>
      <c r="G511" s="81">
        <v>3</v>
      </c>
      <c r="H511" s="61" t="str">
        <f t="shared" si="50"/>
        <v/>
      </c>
      <c r="I511" s="62" t="str">
        <f t="shared" si="55"/>
        <v/>
      </c>
      <c r="J511" s="62" t="str">
        <f>IF(B511&lt;&gt;"",COUNTIF(B$9:$B10285,B511),"")</f>
        <v/>
      </c>
      <c r="K511" s="62"/>
      <c r="L511" s="62" t="str">
        <f>IF(B511&lt;&gt;"",COUNTIF(M$9:$M10285,F511),"")</f>
        <v/>
      </c>
      <c r="M511" s="62" t="str">
        <f t="shared" si="51"/>
        <v/>
      </c>
      <c r="N511" s="69" t="str">
        <f t="shared" si="52"/>
        <v/>
      </c>
      <c r="O511" s="69" t="str">
        <f>IF($N511="P",COUNTIF($N$9:$N$9781,"P")-'Rosa e Controlli'!$I$33,"0")</f>
        <v>0</v>
      </c>
      <c r="P511" s="69" t="str">
        <f>IF($N511="D",COUNTIF($N$9:$N$9781,"D")-'Rosa e Controlli'!$I$34,"0")</f>
        <v>0</v>
      </c>
      <c r="Q511" s="69" t="str">
        <f>IF($N511="C",COUNTIF($N$9:$N$9781,"C")-'Rosa e Controlli'!$I$35,"0")</f>
        <v>0</v>
      </c>
      <c r="R511" s="69" t="str">
        <f>IF($N511="A",COUNTIF($N$9:$N$9781,"A")-'Rosa e Controlli'!$I$36,"0")</f>
        <v>0</v>
      </c>
      <c r="S511" s="69">
        <f t="shared" si="53"/>
        <v>0</v>
      </c>
      <c r="T511" s="69" t="str">
        <f t="shared" si="54"/>
        <v/>
      </c>
      <c r="U511" s="69"/>
      <c r="V511" s="69"/>
      <c r="W511" s="69"/>
    </row>
    <row r="512" spans="1:23" x14ac:dyDescent="0.25">
      <c r="A512" s="61" t="str">
        <f t="shared" si="49"/>
        <v/>
      </c>
      <c r="B512" s="77"/>
      <c r="C512" s="81" t="s">
        <v>64</v>
      </c>
      <c r="D512" s="81">
        <v>648</v>
      </c>
      <c r="E512" s="81" t="s">
        <v>642</v>
      </c>
      <c r="F512" s="81" t="s">
        <v>59</v>
      </c>
      <c r="G512" s="81">
        <v>13</v>
      </c>
      <c r="H512" s="61" t="str">
        <f t="shared" si="50"/>
        <v/>
      </c>
      <c r="I512" s="62" t="str">
        <f t="shared" si="55"/>
        <v/>
      </c>
      <c r="J512" s="62" t="str">
        <f>IF(B512&lt;&gt;"",COUNTIF(B$9:$B10286,B512),"")</f>
        <v/>
      </c>
      <c r="K512" s="62"/>
      <c r="L512" s="62" t="str">
        <f>IF(B512&lt;&gt;"",COUNTIF(M$9:$M10286,F512),"")</f>
        <v/>
      </c>
      <c r="M512" s="62" t="str">
        <f t="shared" si="51"/>
        <v/>
      </c>
      <c r="N512" s="69" t="str">
        <f t="shared" si="52"/>
        <v/>
      </c>
      <c r="O512" s="69" t="str">
        <f>IF($N512="P",COUNTIF($N$9:$N$9781,"P")-'Rosa e Controlli'!$I$33,"0")</f>
        <v>0</v>
      </c>
      <c r="P512" s="69" t="str">
        <f>IF($N512="D",COUNTIF($N$9:$N$9781,"D")-'Rosa e Controlli'!$I$34,"0")</f>
        <v>0</v>
      </c>
      <c r="Q512" s="69" t="str">
        <f>IF($N512="C",COUNTIF($N$9:$N$9781,"C")-'Rosa e Controlli'!$I$35,"0")</f>
        <v>0</v>
      </c>
      <c r="R512" s="69" t="str">
        <f>IF($N512="A",COUNTIF($N$9:$N$9781,"A")-'Rosa e Controlli'!$I$36,"0")</f>
        <v>0</v>
      </c>
      <c r="S512" s="69">
        <f t="shared" si="53"/>
        <v>0</v>
      </c>
      <c r="T512" s="69" t="str">
        <f t="shared" si="54"/>
        <v/>
      </c>
      <c r="U512" s="69"/>
      <c r="V512" s="69"/>
      <c r="W512" s="69"/>
    </row>
    <row r="513" spans="1:23" x14ac:dyDescent="0.25">
      <c r="A513" s="61" t="str">
        <f t="shared" si="49"/>
        <v/>
      </c>
      <c r="B513" s="77"/>
      <c r="C513" s="81" t="s">
        <v>64</v>
      </c>
      <c r="D513" s="81">
        <v>649</v>
      </c>
      <c r="E513" s="81" t="s">
        <v>163</v>
      </c>
      <c r="F513" s="81" t="s">
        <v>62</v>
      </c>
      <c r="G513" s="81">
        <v>21</v>
      </c>
      <c r="H513" s="61" t="str">
        <f t="shared" si="50"/>
        <v/>
      </c>
      <c r="I513" s="62" t="str">
        <f t="shared" si="55"/>
        <v/>
      </c>
      <c r="J513" s="62" t="str">
        <f>IF(B513&lt;&gt;"",COUNTIF(B$9:$B10287,B513),"")</f>
        <v/>
      </c>
      <c r="K513" s="62"/>
      <c r="L513" s="62" t="str">
        <f>IF(B513&lt;&gt;"",COUNTIF(M$9:$M10287,F513),"")</f>
        <v/>
      </c>
      <c r="M513" s="62" t="str">
        <f t="shared" si="51"/>
        <v/>
      </c>
      <c r="N513" s="69" t="str">
        <f t="shared" si="52"/>
        <v/>
      </c>
      <c r="O513" s="69" t="str">
        <f>IF($N513="P",COUNTIF($N$9:$N$9781,"P")-'Rosa e Controlli'!$I$33,"0")</f>
        <v>0</v>
      </c>
      <c r="P513" s="69" t="str">
        <f>IF($N513="D",COUNTIF($N$9:$N$9781,"D")-'Rosa e Controlli'!$I$34,"0")</f>
        <v>0</v>
      </c>
      <c r="Q513" s="69" t="str">
        <f>IF($N513="C",COUNTIF($N$9:$N$9781,"C")-'Rosa e Controlli'!$I$35,"0")</f>
        <v>0</v>
      </c>
      <c r="R513" s="69" t="str">
        <f>IF($N513="A",COUNTIF($N$9:$N$9781,"A")-'Rosa e Controlli'!$I$36,"0")</f>
        <v>0</v>
      </c>
      <c r="S513" s="69">
        <f t="shared" si="53"/>
        <v>0</v>
      </c>
      <c r="T513" s="69" t="str">
        <f t="shared" si="54"/>
        <v/>
      </c>
      <c r="U513" s="69"/>
      <c r="V513" s="69"/>
      <c r="W513" s="69"/>
    </row>
    <row r="514" spans="1:23" x14ac:dyDescent="0.25">
      <c r="A514" s="61" t="str">
        <f t="shared" si="49"/>
        <v/>
      </c>
      <c r="B514" s="77"/>
      <c r="C514" s="81" t="s">
        <v>64</v>
      </c>
      <c r="D514" s="81">
        <v>650</v>
      </c>
      <c r="E514" s="81" t="s">
        <v>643</v>
      </c>
      <c r="F514" s="81" t="s">
        <v>265</v>
      </c>
      <c r="G514" s="81">
        <v>10</v>
      </c>
      <c r="H514" s="61" t="str">
        <f t="shared" si="50"/>
        <v/>
      </c>
      <c r="I514" s="62" t="str">
        <f t="shared" si="55"/>
        <v/>
      </c>
      <c r="J514" s="62" t="str">
        <f>IF(B514&lt;&gt;"",COUNTIF(B$9:$B10288,B514),"")</f>
        <v/>
      </c>
      <c r="K514" s="62"/>
      <c r="L514" s="62" t="str">
        <f>IF(B514&lt;&gt;"",COUNTIF(M$9:$M10288,F514),"")</f>
        <v/>
      </c>
      <c r="M514" s="62" t="str">
        <f t="shared" si="51"/>
        <v/>
      </c>
      <c r="N514" s="69" t="str">
        <f t="shared" si="52"/>
        <v/>
      </c>
      <c r="O514" s="69" t="str">
        <f>IF($N514="P",COUNTIF($N$9:$N$9781,"P")-'Rosa e Controlli'!$I$33,"0")</f>
        <v>0</v>
      </c>
      <c r="P514" s="69" t="str">
        <f>IF($N514="D",COUNTIF($N$9:$N$9781,"D")-'Rosa e Controlli'!$I$34,"0")</f>
        <v>0</v>
      </c>
      <c r="Q514" s="69" t="str">
        <f>IF($N514="C",COUNTIF($N$9:$N$9781,"C")-'Rosa e Controlli'!$I$35,"0")</f>
        <v>0</v>
      </c>
      <c r="R514" s="69" t="str">
        <f>IF($N514="A",COUNTIF($N$9:$N$9781,"A")-'Rosa e Controlli'!$I$36,"0")</f>
        <v>0</v>
      </c>
      <c r="S514" s="69">
        <f t="shared" si="53"/>
        <v>0</v>
      </c>
      <c r="T514" s="69" t="str">
        <f t="shared" si="54"/>
        <v/>
      </c>
      <c r="U514" s="69"/>
      <c r="V514" s="69"/>
      <c r="W514" s="69"/>
    </row>
    <row r="515" spans="1:23" x14ac:dyDescent="0.25">
      <c r="A515" s="61" t="str">
        <f t="shared" si="49"/>
        <v/>
      </c>
      <c r="B515" s="77"/>
      <c r="C515" s="81" t="s">
        <v>64</v>
      </c>
      <c r="D515" s="81">
        <v>651</v>
      </c>
      <c r="E515" s="81" t="s">
        <v>644</v>
      </c>
      <c r="F515" s="81" t="s">
        <v>255</v>
      </c>
      <c r="G515" s="81">
        <v>2</v>
      </c>
      <c r="H515" s="61" t="str">
        <f t="shared" si="50"/>
        <v/>
      </c>
      <c r="I515" s="62" t="str">
        <f t="shared" si="55"/>
        <v/>
      </c>
      <c r="J515" s="62" t="str">
        <f>IF(B515&lt;&gt;"",COUNTIF(B$9:$B10289,B515),"")</f>
        <v/>
      </c>
      <c r="K515" s="62"/>
      <c r="L515" s="62" t="str">
        <f>IF(B515&lt;&gt;"",COUNTIF(M$9:$M10289,F515),"")</f>
        <v/>
      </c>
      <c r="M515" s="62" t="str">
        <f t="shared" si="51"/>
        <v/>
      </c>
      <c r="N515" s="69" t="str">
        <f t="shared" si="52"/>
        <v/>
      </c>
      <c r="O515" s="69" t="str">
        <f>IF($N515="P",COUNTIF($N$9:$N$9781,"P")-'Rosa e Controlli'!$I$33,"0")</f>
        <v>0</v>
      </c>
      <c r="P515" s="69" t="str">
        <f>IF($N515="D",COUNTIF($N$9:$N$9781,"D")-'Rosa e Controlli'!$I$34,"0")</f>
        <v>0</v>
      </c>
      <c r="Q515" s="69" t="str">
        <f>IF($N515="C",COUNTIF($N$9:$N$9781,"C")-'Rosa e Controlli'!$I$35,"0")</f>
        <v>0</v>
      </c>
      <c r="R515" s="69" t="str">
        <f>IF($N515="A",COUNTIF($N$9:$N$9781,"A")-'Rosa e Controlli'!$I$36,"0")</f>
        <v>0</v>
      </c>
      <c r="S515" s="69">
        <f t="shared" si="53"/>
        <v>0</v>
      </c>
      <c r="T515" s="69" t="str">
        <f t="shared" si="54"/>
        <v/>
      </c>
      <c r="U515" s="69"/>
      <c r="V515" s="69"/>
      <c r="W515" s="69"/>
    </row>
    <row r="516" spans="1:23" x14ac:dyDescent="0.25">
      <c r="A516" s="61" t="str">
        <f t="shared" si="49"/>
        <v/>
      </c>
      <c r="B516" s="77"/>
      <c r="C516" s="81" t="s">
        <v>64</v>
      </c>
      <c r="D516" s="81">
        <v>652</v>
      </c>
      <c r="E516" s="81" t="s">
        <v>645</v>
      </c>
      <c r="F516" s="81" t="s">
        <v>220</v>
      </c>
      <c r="G516" s="81">
        <v>13</v>
      </c>
      <c r="H516" s="61" t="str">
        <f t="shared" si="50"/>
        <v/>
      </c>
      <c r="I516" s="62" t="str">
        <f t="shared" si="55"/>
        <v/>
      </c>
      <c r="J516" s="62" t="str">
        <f>IF(B516&lt;&gt;"",COUNTIF(B$9:$B10290,B516),"")</f>
        <v/>
      </c>
      <c r="K516" s="62"/>
      <c r="L516" s="62" t="str">
        <f>IF(B516&lt;&gt;"",COUNTIF(M$9:$M10290,F516),"")</f>
        <v/>
      </c>
      <c r="M516" s="62" t="str">
        <f t="shared" si="51"/>
        <v/>
      </c>
      <c r="N516" s="69" t="str">
        <f t="shared" si="52"/>
        <v/>
      </c>
      <c r="O516" s="69" t="str">
        <f>IF($N516="P",COUNTIF($N$9:$N$9781,"P")-'Rosa e Controlli'!$I$33,"0")</f>
        <v>0</v>
      </c>
      <c r="P516" s="69" t="str">
        <f>IF($N516="D",COUNTIF($N$9:$N$9781,"D")-'Rosa e Controlli'!$I$34,"0")</f>
        <v>0</v>
      </c>
      <c r="Q516" s="69" t="str">
        <f>IF($N516="C",COUNTIF($N$9:$N$9781,"C")-'Rosa e Controlli'!$I$35,"0")</f>
        <v>0</v>
      </c>
      <c r="R516" s="69" t="str">
        <f>IF($N516="A",COUNTIF($N$9:$N$9781,"A")-'Rosa e Controlli'!$I$36,"0")</f>
        <v>0</v>
      </c>
      <c r="S516" s="69">
        <f t="shared" si="53"/>
        <v>0</v>
      </c>
      <c r="T516" s="69" t="str">
        <f t="shared" si="54"/>
        <v/>
      </c>
      <c r="U516" s="69"/>
      <c r="V516" s="69"/>
      <c r="W516" s="69"/>
    </row>
    <row r="517" spans="1:23" x14ac:dyDescent="0.25">
      <c r="A517" s="61" t="str">
        <f t="shared" si="49"/>
        <v/>
      </c>
      <c r="B517" s="77"/>
      <c r="C517" s="81" t="s">
        <v>64</v>
      </c>
      <c r="D517" s="81">
        <v>653</v>
      </c>
      <c r="E517" s="81" t="s">
        <v>164</v>
      </c>
      <c r="F517" s="81" t="s">
        <v>60</v>
      </c>
      <c r="G517" s="81">
        <v>10</v>
      </c>
      <c r="H517" s="61" t="str">
        <f t="shared" si="50"/>
        <v/>
      </c>
      <c r="I517" s="62" t="str">
        <f t="shared" si="55"/>
        <v/>
      </c>
      <c r="J517" s="62" t="str">
        <f>IF(B517&lt;&gt;"",COUNTIF(B$9:$B10291,B517),"")</f>
        <v/>
      </c>
      <c r="K517" s="62"/>
      <c r="L517" s="62" t="str">
        <f>IF(B517&lt;&gt;"",COUNTIF(M$9:$M10291,F517),"")</f>
        <v/>
      </c>
      <c r="M517" s="62" t="str">
        <f t="shared" si="51"/>
        <v/>
      </c>
      <c r="N517" s="69" t="str">
        <f t="shared" si="52"/>
        <v/>
      </c>
      <c r="O517" s="69" t="str">
        <f>IF($N517="P",COUNTIF($N$9:$N$9781,"P")-'Rosa e Controlli'!$I$33,"0")</f>
        <v>0</v>
      </c>
      <c r="P517" s="69" t="str">
        <f>IF($N517="D",COUNTIF($N$9:$N$9781,"D")-'Rosa e Controlli'!$I$34,"0")</f>
        <v>0</v>
      </c>
      <c r="Q517" s="69" t="str">
        <f>IF($N517="C",COUNTIF($N$9:$N$9781,"C")-'Rosa e Controlli'!$I$35,"0")</f>
        <v>0</v>
      </c>
      <c r="R517" s="69" t="str">
        <f>IF($N517="A",COUNTIF($N$9:$N$9781,"A")-'Rosa e Controlli'!$I$36,"0")</f>
        <v>0</v>
      </c>
      <c r="S517" s="69">
        <f t="shared" si="53"/>
        <v>0</v>
      </c>
      <c r="T517" s="69" t="str">
        <f t="shared" si="54"/>
        <v/>
      </c>
      <c r="U517" s="69"/>
      <c r="V517" s="69"/>
      <c r="W517" s="69"/>
    </row>
    <row r="518" spans="1:23" x14ac:dyDescent="0.25">
      <c r="A518" s="61" t="str">
        <f t="shared" si="49"/>
        <v/>
      </c>
      <c r="B518" s="77"/>
      <c r="C518" s="81" t="s">
        <v>64</v>
      </c>
      <c r="D518" s="81">
        <v>654</v>
      </c>
      <c r="E518" s="81" t="s">
        <v>646</v>
      </c>
      <c r="F518" s="81" t="s">
        <v>250</v>
      </c>
      <c r="G518" s="81">
        <v>3</v>
      </c>
      <c r="H518" s="61" t="str">
        <f t="shared" si="50"/>
        <v/>
      </c>
      <c r="I518" s="62" t="str">
        <f t="shared" si="55"/>
        <v/>
      </c>
      <c r="J518" s="62" t="str">
        <f>IF(B518&lt;&gt;"",COUNTIF(B$9:$B10292,B518),"")</f>
        <v/>
      </c>
      <c r="K518" s="62"/>
      <c r="L518" s="62" t="str">
        <f>IF(B518&lt;&gt;"",COUNTIF(M$9:$M10292,F518),"")</f>
        <v/>
      </c>
      <c r="M518" s="62" t="str">
        <f t="shared" si="51"/>
        <v/>
      </c>
      <c r="N518" s="69" t="str">
        <f t="shared" si="52"/>
        <v/>
      </c>
      <c r="O518" s="69" t="str">
        <f>IF($N518="P",COUNTIF($N$9:$N$9781,"P")-'Rosa e Controlli'!$I$33,"0")</f>
        <v>0</v>
      </c>
      <c r="P518" s="69" t="str">
        <f>IF($N518="D",COUNTIF($N$9:$N$9781,"D")-'Rosa e Controlli'!$I$34,"0")</f>
        <v>0</v>
      </c>
      <c r="Q518" s="69" t="str">
        <f>IF($N518="C",COUNTIF($N$9:$N$9781,"C")-'Rosa e Controlli'!$I$35,"0")</f>
        <v>0</v>
      </c>
      <c r="R518" s="69" t="str">
        <f>IF($N518="A",COUNTIF($N$9:$N$9781,"A")-'Rosa e Controlli'!$I$36,"0")</f>
        <v>0</v>
      </c>
      <c r="S518" s="69">
        <f t="shared" si="53"/>
        <v>0</v>
      </c>
      <c r="T518" s="69" t="str">
        <f t="shared" si="54"/>
        <v/>
      </c>
      <c r="U518" s="69"/>
      <c r="V518" s="69"/>
      <c r="W518" s="69"/>
    </row>
    <row r="519" spans="1:23" x14ac:dyDescent="0.25">
      <c r="A519" s="61" t="str">
        <f t="shared" si="49"/>
        <v/>
      </c>
      <c r="B519" s="77"/>
      <c r="C519" s="81" t="s">
        <v>64</v>
      </c>
      <c r="D519" s="81">
        <v>655</v>
      </c>
      <c r="E519" s="81" t="s">
        <v>647</v>
      </c>
      <c r="F519" s="81" t="s">
        <v>57</v>
      </c>
      <c r="G519" s="81">
        <v>7</v>
      </c>
      <c r="H519" s="61" t="str">
        <f t="shared" si="50"/>
        <v/>
      </c>
      <c r="I519" s="62" t="str">
        <f t="shared" si="55"/>
        <v/>
      </c>
      <c r="J519" s="62" t="str">
        <f>IF(B519&lt;&gt;"",COUNTIF(B$9:$B10293,B519),"")</f>
        <v/>
      </c>
      <c r="K519" s="62"/>
      <c r="L519" s="62" t="str">
        <f>IF(B519&lt;&gt;"",COUNTIF(M$9:$M10293,F519),"")</f>
        <v/>
      </c>
      <c r="M519" s="62" t="str">
        <f t="shared" si="51"/>
        <v/>
      </c>
      <c r="N519" s="69" t="str">
        <f t="shared" si="52"/>
        <v/>
      </c>
      <c r="O519" s="69" t="str">
        <f>IF($N519="P",COUNTIF($N$9:$N$9781,"P")-'Rosa e Controlli'!$I$33,"0")</f>
        <v>0</v>
      </c>
      <c r="P519" s="69" t="str">
        <f>IF($N519="D",COUNTIF($N$9:$N$9781,"D")-'Rosa e Controlli'!$I$34,"0")</f>
        <v>0</v>
      </c>
      <c r="Q519" s="69" t="str">
        <f>IF($N519="C",COUNTIF($N$9:$N$9781,"C")-'Rosa e Controlli'!$I$35,"0")</f>
        <v>0</v>
      </c>
      <c r="R519" s="69" t="str">
        <f>IF($N519="A",COUNTIF($N$9:$N$9781,"A")-'Rosa e Controlli'!$I$36,"0")</f>
        <v>0</v>
      </c>
      <c r="S519" s="69">
        <f t="shared" si="53"/>
        <v>0</v>
      </c>
      <c r="T519" s="69" t="str">
        <f t="shared" si="54"/>
        <v/>
      </c>
      <c r="U519" s="69"/>
      <c r="V519" s="69"/>
      <c r="W519" s="69"/>
    </row>
    <row r="520" spans="1:23" x14ac:dyDescent="0.25">
      <c r="A520" s="61" t="str">
        <f t="shared" si="49"/>
        <v/>
      </c>
      <c r="B520" s="77"/>
      <c r="C520" s="81" t="s">
        <v>64</v>
      </c>
      <c r="D520" s="81">
        <v>656</v>
      </c>
      <c r="E520" s="81" t="s">
        <v>648</v>
      </c>
      <c r="F520" s="81" t="s">
        <v>242</v>
      </c>
      <c r="G520" s="81">
        <v>9</v>
      </c>
      <c r="H520" s="61" t="str">
        <f t="shared" si="50"/>
        <v/>
      </c>
      <c r="I520" s="62" t="str">
        <f t="shared" si="55"/>
        <v/>
      </c>
      <c r="J520" s="62" t="str">
        <f>IF(B520&lt;&gt;"",COUNTIF(B$9:$B10294,B520),"")</f>
        <v/>
      </c>
      <c r="K520" s="62"/>
      <c r="L520" s="62" t="str">
        <f>IF(B520&lt;&gt;"",COUNTIF(M$9:$M10294,F520),"")</f>
        <v/>
      </c>
      <c r="M520" s="62" t="str">
        <f t="shared" si="51"/>
        <v/>
      </c>
      <c r="N520" s="69" t="str">
        <f t="shared" si="52"/>
        <v/>
      </c>
      <c r="O520" s="69" t="str">
        <f>IF($N520="P",COUNTIF($N$9:$N$9781,"P")-'Rosa e Controlli'!$I$33,"0")</f>
        <v>0</v>
      </c>
      <c r="P520" s="69" t="str">
        <f>IF($N520="D",COUNTIF($N$9:$N$9781,"D")-'Rosa e Controlli'!$I$34,"0")</f>
        <v>0</v>
      </c>
      <c r="Q520" s="69" t="str">
        <f>IF($N520="C",COUNTIF($N$9:$N$9781,"C")-'Rosa e Controlli'!$I$35,"0")</f>
        <v>0</v>
      </c>
      <c r="R520" s="69" t="str">
        <f>IF($N520="A",COUNTIF($N$9:$N$9781,"A")-'Rosa e Controlli'!$I$36,"0")</f>
        <v>0</v>
      </c>
      <c r="S520" s="69">
        <f t="shared" si="53"/>
        <v>0</v>
      </c>
      <c r="T520" s="69" t="str">
        <f t="shared" si="54"/>
        <v/>
      </c>
      <c r="U520" s="69"/>
      <c r="V520" s="69"/>
      <c r="W520" s="69"/>
    </row>
    <row r="521" spans="1:23" x14ac:dyDescent="0.25">
      <c r="A521" s="61" t="str">
        <f t="shared" ref="A521:A584" si="56">H521</f>
        <v/>
      </c>
      <c r="B521" s="77"/>
      <c r="C521" s="81" t="s">
        <v>64</v>
      </c>
      <c r="D521" s="81">
        <v>657</v>
      </c>
      <c r="E521" s="81" t="s">
        <v>649</v>
      </c>
      <c r="F521" s="81" t="s">
        <v>250</v>
      </c>
      <c r="G521" s="81">
        <v>5</v>
      </c>
      <c r="H521" s="61" t="str">
        <f t="shared" ref="H521:H584" si="57">IF(B521&lt;&gt;"",IF(I521="","Ok","errore"),"")</f>
        <v/>
      </c>
      <c r="I521" s="62" t="str">
        <f t="shared" si="55"/>
        <v/>
      </c>
      <c r="J521" s="62" t="str">
        <f>IF(B521&lt;&gt;"",COUNTIF(B$9:$B10295,B521),"")</f>
        <v/>
      </c>
      <c r="K521" s="62"/>
      <c r="L521" s="62" t="str">
        <f>IF(B521&lt;&gt;"",COUNTIF(M$9:$M10295,F521),"")</f>
        <v/>
      </c>
      <c r="M521" s="62" t="str">
        <f t="shared" ref="M521:M584" si="58">IF(B521&lt;&gt;"",F521,"")</f>
        <v/>
      </c>
      <c r="N521" s="69" t="str">
        <f t="shared" ref="N521:N584" si="59">IF(B521&lt;&gt;"",C521,"")</f>
        <v/>
      </c>
      <c r="O521" s="69" t="str">
        <f>IF($N521="P",COUNTIF($N$9:$N$9781,"P")-'Rosa e Controlli'!$I$33,"0")</f>
        <v>0</v>
      </c>
      <c r="P521" s="69" t="str">
        <f>IF($N521="D",COUNTIF($N$9:$N$9781,"D")-'Rosa e Controlli'!$I$34,"0")</f>
        <v>0</v>
      </c>
      <c r="Q521" s="69" t="str">
        <f>IF($N521="C",COUNTIF($N$9:$N$9781,"C")-'Rosa e Controlli'!$I$35,"0")</f>
        <v>0</v>
      </c>
      <c r="R521" s="69" t="str">
        <f>IF($N521="A",COUNTIF($N$9:$N$9781,"A")-'Rosa e Controlli'!$I$36,"0")</f>
        <v>0</v>
      </c>
      <c r="S521" s="69">
        <f t="shared" ref="S521:S584" si="60">SUM(O521:R521)</f>
        <v>0</v>
      </c>
      <c r="T521" s="69" t="str">
        <f t="shared" ref="T521:T584" si="61">IF(AND(B521&lt;&gt;"",OR(B521&lt;1,B521&gt;23)),"NO","")</f>
        <v/>
      </c>
      <c r="U521" s="69"/>
      <c r="V521" s="69"/>
      <c r="W521" s="69"/>
    </row>
    <row r="522" spans="1:23" x14ac:dyDescent="0.25">
      <c r="A522" s="61" t="str">
        <f t="shared" si="56"/>
        <v/>
      </c>
      <c r="B522" s="77"/>
      <c r="C522" s="81" t="s">
        <v>64</v>
      </c>
      <c r="D522" s="81">
        <v>658</v>
      </c>
      <c r="E522" s="81" t="s">
        <v>650</v>
      </c>
      <c r="F522" s="81" t="s">
        <v>220</v>
      </c>
      <c r="G522" s="81">
        <v>8</v>
      </c>
      <c r="H522" s="61" t="str">
        <f t="shared" si="57"/>
        <v/>
      </c>
      <c r="I522" s="62" t="str">
        <f t="shared" ref="I522:I585" si="62">IF(B522&lt;&gt;"",IF(L522&gt;3,"Troppi giocatori ("&amp;L522&amp;") della nazionale '"&amp;F522&amp;"'",IF(AND(J522&gt;1,J522&lt;&gt;""),"Numero di maglia assegnato "&amp;J522&amp;" volte",IF(AND(N522="P",S522&gt;0),"Troppi Portieri in squadra",IF(AND(N522="D",S522&gt;0),"Troppi Difensori in squadra",IF(AND(N522="C",S522&gt;0),"Troppi Centrocampisti in squadra",IF(AND(N522="A",S522&gt;0),"Troppi Attaccanti in squadra",IF(T522="NO","Numero di maglia errato",""))))))),"")</f>
        <v/>
      </c>
      <c r="J522" s="62" t="str">
        <f>IF(B522&lt;&gt;"",COUNTIF(B$9:$B10296,B522),"")</f>
        <v/>
      </c>
      <c r="K522" s="62"/>
      <c r="L522" s="62" t="str">
        <f>IF(B522&lt;&gt;"",COUNTIF(M$9:$M10296,F522),"")</f>
        <v/>
      </c>
      <c r="M522" s="62" t="str">
        <f t="shared" si="58"/>
        <v/>
      </c>
      <c r="N522" s="69" t="str">
        <f t="shared" si="59"/>
        <v/>
      </c>
      <c r="O522" s="69" t="str">
        <f>IF($N522="P",COUNTIF($N$9:$N$9781,"P")-'Rosa e Controlli'!$I$33,"0")</f>
        <v>0</v>
      </c>
      <c r="P522" s="69" t="str">
        <f>IF($N522="D",COUNTIF($N$9:$N$9781,"D")-'Rosa e Controlli'!$I$34,"0")</f>
        <v>0</v>
      </c>
      <c r="Q522" s="69" t="str">
        <f>IF($N522="C",COUNTIF($N$9:$N$9781,"C")-'Rosa e Controlli'!$I$35,"0")</f>
        <v>0</v>
      </c>
      <c r="R522" s="69" t="str">
        <f>IF($N522="A",COUNTIF($N$9:$N$9781,"A")-'Rosa e Controlli'!$I$36,"0")</f>
        <v>0</v>
      </c>
      <c r="S522" s="69">
        <f t="shared" si="60"/>
        <v>0</v>
      </c>
      <c r="T522" s="69" t="str">
        <f t="shared" si="61"/>
        <v/>
      </c>
      <c r="U522" s="69"/>
      <c r="V522" s="69"/>
      <c r="W522" s="69"/>
    </row>
    <row r="523" spans="1:23" x14ac:dyDescent="0.25">
      <c r="A523" s="61" t="str">
        <f t="shared" si="56"/>
        <v/>
      </c>
      <c r="B523" s="77"/>
      <c r="C523" s="81" t="s">
        <v>64</v>
      </c>
      <c r="D523" s="81">
        <v>659</v>
      </c>
      <c r="E523" s="81" t="s">
        <v>651</v>
      </c>
      <c r="F523" s="81" t="s">
        <v>250</v>
      </c>
      <c r="G523" s="81">
        <v>7</v>
      </c>
      <c r="H523" s="61" t="str">
        <f t="shared" si="57"/>
        <v/>
      </c>
      <c r="I523" s="62" t="str">
        <f t="shared" si="62"/>
        <v/>
      </c>
      <c r="J523" s="62" t="str">
        <f>IF(B523&lt;&gt;"",COUNTIF(B$9:$B10297,B523),"")</f>
        <v/>
      </c>
      <c r="K523" s="62"/>
      <c r="L523" s="62" t="str">
        <f>IF(B523&lt;&gt;"",COUNTIF(M$9:$M10297,F523),"")</f>
        <v/>
      </c>
      <c r="M523" s="62" t="str">
        <f t="shared" si="58"/>
        <v/>
      </c>
      <c r="N523" s="69" t="str">
        <f t="shared" si="59"/>
        <v/>
      </c>
      <c r="O523" s="69" t="str">
        <f>IF($N523="P",COUNTIF($N$9:$N$9781,"P")-'Rosa e Controlli'!$I$33,"0")</f>
        <v>0</v>
      </c>
      <c r="P523" s="69" t="str">
        <f>IF($N523="D",COUNTIF($N$9:$N$9781,"D")-'Rosa e Controlli'!$I$34,"0")</f>
        <v>0</v>
      </c>
      <c r="Q523" s="69" t="str">
        <f>IF($N523="C",COUNTIF($N$9:$N$9781,"C")-'Rosa e Controlli'!$I$35,"0")</f>
        <v>0</v>
      </c>
      <c r="R523" s="69" t="str">
        <f>IF($N523="A",COUNTIF($N$9:$N$9781,"A")-'Rosa e Controlli'!$I$36,"0")</f>
        <v>0</v>
      </c>
      <c r="S523" s="69">
        <f t="shared" si="60"/>
        <v>0</v>
      </c>
      <c r="T523" s="69" t="str">
        <f t="shared" si="61"/>
        <v/>
      </c>
      <c r="U523" s="69"/>
      <c r="V523" s="69"/>
      <c r="W523" s="69"/>
    </row>
    <row r="524" spans="1:23" x14ac:dyDescent="0.25">
      <c r="A524" s="61" t="str">
        <f t="shared" si="56"/>
        <v/>
      </c>
      <c r="B524" s="77"/>
      <c r="C524" s="81" t="s">
        <v>64</v>
      </c>
      <c r="D524" s="81">
        <v>660</v>
      </c>
      <c r="E524" s="81" t="s">
        <v>652</v>
      </c>
      <c r="F524" s="81" t="s">
        <v>220</v>
      </c>
      <c r="G524" s="81">
        <v>6</v>
      </c>
      <c r="H524" s="61" t="str">
        <f t="shared" si="57"/>
        <v/>
      </c>
      <c r="I524" s="62" t="str">
        <f t="shared" si="62"/>
        <v/>
      </c>
      <c r="J524" s="62" t="str">
        <f>IF(B524&lt;&gt;"",COUNTIF(B$9:$B10298,B524),"")</f>
        <v/>
      </c>
      <c r="K524" s="62"/>
      <c r="L524" s="62" t="str">
        <f>IF(B524&lt;&gt;"",COUNTIF(M$9:$M10298,F524),"")</f>
        <v/>
      </c>
      <c r="M524" s="62" t="str">
        <f t="shared" si="58"/>
        <v/>
      </c>
      <c r="N524" s="69" t="str">
        <f t="shared" si="59"/>
        <v/>
      </c>
      <c r="O524" s="69" t="str">
        <f>IF($N524="P",COUNTIF($N$9:$N$9781,"P")-'Rosa e Controlli'!$I$33,"0")</f>
        <v>0</v>
      </c>
      <c r="P524" s="69" t="str">
        <f>IF($N524="D",COUNTIF($N$9:$N$9781,"D")-'Rosa e Controlli'!$I$34,"0")</f>
        <v>0</v>
      </c>
      <c r="Q524" s="69" t="str">
        <f>IF($N524="C",COUNTIF($N$9:$N$9781,"C")-'Rosa e Controlli'!$I$35,"0")</f>
        <v>0</v>
      </c>
      <c r="R524" s="69" t="str">
        <f>IF($N524="A",COUNTIF($N$9:$N$9781,"A")-'Rosa e Controlli'!$I$36,"0")</f>
        <v>0</v>
      </c>
      <c r="S524" s="69">
        <f t="shared" si="60"/>
        <v>0</v>
      </c>
      <c r="T524" s="69" t="str">
        <f t="shared" si="61"/>
        <v/>
      </c>
      <c r="U524" s="69"/>
      <c r="V524" s="69"/>
      <c r="W524" s="69"/>
    </row>
    <row r="525" spans="1:23" x14ac:dyDescent="0.25">
      <c r="A525" s="61" t="str">
        <f t="shared" si="56"/>
        <v/>
      </c>
      <c r="B525" s="77"/>
      <c r="C525" s="81" t="s">
        <v>64</v>
      </c>
      <c r="D525" s="81">
        <v>661</v>
      </c>
      <c r="E525" s="81" t="s">
        <v>653</v>
      </c>
      <c r="F525" s="81" t="s">
        <v>220</v>
      </c>
      <c r="G525" s="81">
        <v>7</v>
      </c>
      <c r="H525" s="61" t="str">
        <f t="shared" si="57"/>
        <v/>
      </c>
      <c r="I525" s="62" t="str">
        <f t="shared" si="62"/>
        <v/>
      </c>
      <c r="J525" s="62" t="str">
        <f>IF(B525&lt;&gt;"",COUNTIF(B$9:$B10299,B525),"")</f>
        <v/>
      </c>
      <c r="K525" s="62"/>
      <c r="L525" s="62" t="str">
        <f>IF(B525&lt;&gt;"",COUNTIF(M$9:$M10299,F525),"")</f>
        <v/>
      </c>
      <c r="M525" s="62" t="str">
        <f t="shared" si="58"/>
        <v/>
      </c>
      <c r="N525" s="69" t="str">
        <f t="shared" si="59"/>
        <v/>
      </c>
      <c r="O525" s="69" t="str">
        <f>IF($N525="P",COUNTIF($N$9:$N$9781,"P")-'Rosa e Controlli'!$I$33,"0")</f>
        <v>0</v>
      </c>
      <c r="P525" s="69" t="str">
        <f>IF($N525="D",COUNTIF($N$9:$N$9781,"D")-'Rosa e Controlli'!$I$34,"0")</f>
        <v>0</v>
      </c>
      <c r="Q525" s="69" t="str">
        <f>IF($N525="C",COUNTIF($N$9:$N$9781,"C")-'Rosa e Controlli'!$I$35,"0")</f>
        <v>0</v>
      </c>
      <c r="R525" s="69" t="str">
        <f>IF($N525="A",COUNTIF($N$9:$N$9781,"A")-'Rosa e Controlli'!$I$36,"0")</f>
        <v>0</v>
      </c>
      <c r="S525" s="69">
        <f t="shared" si="60"/>
        <v>0</v>
      </c>
      <c r="T525" s="69" t="str">
        <f t="shared" si="61"/>
        <v/>
      </c>
      <c r="U525" s="69"/>
      <c r="V525" s="69"/>
      <c r="W525" s="69"/>
    </row>
    <row r="526" spans="1:23" x14ac:dyDescent="0.25">
      <c r="A526" s="61" t="str">
        <f t="shared" si="56"/>
        <v/>
      </c>
      <c r="B526" s="77"/>
      <c r="C526" s="81" t="s">
        <v>64</v>
      </c>
      <c r="D526" s="81">
        <v>662</v>
      </c>
      <c r="E526" s="81" t="s">
        <v>182</v>
      </c>
      <c r="F526" s="81" t="s">
        <v>54</v>
      </c>
      <c r="G526" s="81">
        <v>22</v>
      </c>
      <c r="H526" s="61" t="str">
        <f t="shared" si="57"/>
        <v/>
      </c>
      <c r="I526" s="62" t="str">
        <f t="shared" si="62"/>
        <v/>
      </c>
      <c r="J526" s="62" t="str">
        <f>IF(B526&lt;&gt;"",COUNTIF(B$9:$B10300,B526),"")</f>
        <v/>
      </c>
      <c r="K526" s="62"/>
      <c r="L526" s="62" t="str">
        <f>IF(B526&lt;&gt;"",COUNTIF(M$9:$M10300,F526),"")</f>
        <v/>
      </c>
      <c r="M526" s="62" t="str">
        <f t="shared" si="58"/>
        <v/>
      </c>
      <c r="N526" s="69" t="str">
        <f t="shared" si="59"/>
        <v/>
      </c>
      <c r="O526" s="69" t="str">
        <f>IF($N526="P",COUNTIF($N$9:$N$9781,"P")-'Rosa e Controlli'!$I$33,"0")</f>
        <v>0</v>
      </c>
      <c r="P526" s="69" t="str">
        <f>IF($N526="D",COUNTIF($N$9:$N$9781,"D")-'Rosa e Controlli'!$I$34,"0")</f>
        <v>0</v>
      </c>
      <c r="Q526" s="69" t="str">
        <f>IF($N526="C",COUNTIF($N$9:$N$9781,"C")-'Rosa e Controlli'!$I$35,"0")</f>
        <v>0</v>
      </c>
      <c r="R526" s="69" t="str">
        <f>IF($N526="A",COUNTIF($N$9:$N$9781,"A")-'Rosa e Controlli'!$I$36,"0")</f>
        <v>0</v>
      </c>
      <c r="S526" s="69">
        <f t="shared" si="60"/>
        <v>0</v>
      </c>
      <c r="T526" s="69" t="str">
        <f t="shared" si="61"/>
        <v/>
      </c>
      <c r="U526" s="69"/>
      <c r="V526" s="69"/>
      <c r="W526" s="69"/>
    </row>
    <row r="527" spans="1:23" x14ac:dyDescent="0.25">
      <c r="A527" s="61" t="str">
        <f t="shared" si="56"/>
        <v/>
      </c>
      <c r="B527" s="77"/>
      <c r="C527" s="81" t="s">
        <v>64</v>
      </c>
      <c r="D527" s="81">
        <v>663</v>
      </c>
      <c r="E527" s="81" t="s">
        <v>654</v>
      </c>
      <c r="F527" s="81" t="s">
        <v>225</v>
      </c>
      <c r="G527" s="81">
        <v>19</v>
      </c>
      <c r="H527" s="61" t="str">
        <f t="shared" si="57"/>
        <v/>
      </c>
      <c r="I527" s="62" t="str">
        <f t="shared" si="62"/>
        <v/>
      </c>
      <c r="J527" s="62" t="str">
        <f>IF(B527&lt;&gt;"",COUNTIF(B$9:$B10301,B527),"")</f>
        <v/>
      </c>
      <c r="K527" s="62"/>
      <c r="L527" s="62" t="str">
        <f>IF(B527&lt;&gt;"",COUNTIF(M$9:$M10301,F527),"")</f>
        <v/>
      </c>
      <c r="M527" s="62" t="str">
        <f t="shared" si="58"/>
        <v/>
      </c>
      <c r="N527" s="69" t="str">
        <f t="shared" si="59"/>
        <v/>
      </c>
      <c r="O527" s="69" t="str">
        <f>IF($N527="P",COUNTIF($N$9:$N$9781,"P")-'Rosa e Controlli'!$I$33,"0")</f>
        <v>0</v>
      </c>
      <c r="P527" s="69" t="str">
        <f>IF($N527="D",COUNTIF($N$9:$N$9781,"D")-'Rosa e Controlli'!$I$34,"0")</f>
        <v>0</v>
      </c>
      <c r="Q527" s="69" t="str">
        <f>IF($N527="C",COUNTIF($N$9:$N$9781,"C")-'Rosa e Controlli'!$I$35,"0")</f>
        <v>0</v>
      </c>
      <c r="R527" s="69" t="str">
        <f>IF($N527="A",COUNTIF($N$9:$N$9781,"A")-'Rosa e Controlli'!$I$36,"0")</f>
        <v>0</v>
      </c>
      <c r="S527" s="69">
        <f t="shared" si="60"/>
        <v>0</v>
      </c>
      <c r="T527" s="69" t="str">
        <f t="shared" si="61"/>
        <v/>
      </c>
      <c r="U527" s="69"/>
      <c r="V527" s="69"/>
      <c r="W527" s="69"/>
    </row>
    <row r="528" spans="1:23" x14ac:dyDescent="0.25">
      <c r="A528" s="61" t="str">
        <f t="shared" si="56"/>
        <v/>
      </c>
      <c r="B528" s="77"/>
      <c r="C528" s="81" t="s">
        <v>64</v>
      </c>
      <c r="D528" s="81">
        <v>664</v>
      </c>
      <c r="E528" s="81" t="s">
        <v>183</v>
      </c>
      <c r="F528" s="81" t="s">
        <v>62</v>
      </c>
      <c r="G528" s="81">
        <v>23</v>
      </c>
      <c r="H528" s="61" t="str">
        <f t="shared" si="57"/>
        <v/>
      </c>
      <c r="I528" s="62" t="str">
        <f t="shared" si="62"/>
        <v/>
      </c>
      <c r="J528" s="62" t="str">
        <f>IF(B528&lt;&gt;"",COUNTIF(B$9:$B10302,B528),"")</f>
        <v/>
      </c>
      <c r="K528" s="62"/>
      <c r="L528" s="62" t="str">
        <f>IF(B528&lt;&gt;"",COUNTIF(M$9:$M10302,F528),"")</f>
        <v/>
      </c>
      <c r="M528" s="62" t="str">
        <f t="shared" si="58"/>
        <v/>
      </c>
      <c r="N528" s="69" t="str">
        <f t="shared" si="59"/>
        <v/>
      </c>
      <c r="O528" s="69" t="str">
        <f>IF($N528="P",COUNTIF($N$9:$N$9781,"P")-'Rosa e Controlli'!$I$33,"0")</f>
        <v>0</v>
      </c>
      <c r="P528" s="69" t="str">
        <f>IF($N528="D",COUNTIF($N$9:$N$9781,"D")-'Rosa e Controlli'!$I$34,"0")</f>
        <v>0</v>
      </c>
      <c r="Q528" s="69" t="str">
        <f>IF($N528="C",COUNTIF($N$9:$N$9781,"C")-'Rosa e Controlli'!$I$35,"0")</f>
        <v>0</v>
      </c>
      <c r="R528" s="69" t="str">
        <f>IF($N528="A",COUNTIF($N$9:$N$9781,"A")-'Rosa e Controlli'!$I$36,"0")</f>
        <v>0</v>
      </c>
      <c r="S528" s="69">
        <f t="shared" si="60"/>
        <v>0</v>
      </c>
      <c r="T528" s="69" t="str">
        <f t="shared" si="61"/>
        <v/>
      </c>
      <c r="U528" s="69"/>
      <c r="V528" s="69"/>
      <c r="W528" s="69"/>
    </row>
    <row r="529" spans="1:23" x14ac:dyDescent="0.25">
      <c r="A529" s="61" t="str">
        <f t="shared" si="56"/>
        <v/>
      </c>
      <c r="B529" s="77"/>
      <c r="C529" s="81" t="s">
        <v>64</v>
      </c>
      <c r="D529" s="81">
        <v>665</v>
      </c>
      <c r="E529" s="81" t="s">
        <v>165</v>
      </c>
      <c r="F529" s="81" t="s">
        <v>57</v>
      </c>
      <c r="G529" s="81">
        <v>21</v>
      </c>
      <c r="H529" s="61" t="str">
        <f t="shared" si="57"/>
        <v/>
      </c>
      <c r="I529" s="62" t="str">
        <f t="shared" si="62"/>
        <v/>
      </c>
      <c r="J529" s="62" t="str">
        <f>IF(B529&lt;&gt;"",COUNTIF(B$9:$B10303,B529),"")</f>
        <v/>
      </c>
      <c r="K529" s="62"/>
      <c r="L529" s="62" t="str">
        <f>IF(B529&lt;&gt;"",COUNTIF(M$9:$M10303,F529),"")</f>
        <v/>
      </c>
      <c r="M529" s="62" t="str">
        <f t="shared" si="58"/>
        <v/>
      </c>
      <c r="N529" s="69" t="str">
        <f t="shared" si="59"/>
        <v/>
      </c>
      <c r="O529" s="69" t="str">
        <f>IF($N529="P",COUNTIF($N$9:$N$9781,"P")-'Rosa e Controlli'!$I$33,"0")</f>
        <v>0</v>
      </c>
      <c r="P529" s="69" t="str">
        <f>IF($N529="D",COUNTIF($N$9:$N$9781,"D")-'Rosa e Controlli'!$I$34,"0")</f>
        <v>0</v>
      </c>
      <c r="Q529" s="69" t="str">
        <f>IF($N529="C",COUNTIF($N$9:$N$9781,"C")-'Rosa e Controlli'!$I$35,"0")</f>
        <v>0</v>
      </c>
      <c r="R529" s="69" t="str">
        <f>IF($N529="A",COUNTIF($N$9:$N$9781,"A")-'Rosa e Controlli'!$I$36,"0")</f>
        <v>0</v>
      </c>
      <c r="S529" s="69">
        <f t="shared" si="60"/>
        <v>0</v>
      </c>
      <c r="T529" s="69" t="str">
        <f t="shared" si="61"/>
        <v/>
      </c>
      <c r="U529" s="69"/>
      <c r="V529" s="69"/>
      <c r="W529" s="69"/>
    </row>
    <row r="530" spans="1:23" x14ac:dyDescent="0.25">
      <c r="A530" s="61" t="str">
        <f t="shared" si="56"/>
        <v/>
      </c>
      <c r="B530" s="77"/>
      <c r="C530" s="81" t="s">
        <v>64</v>
      </c>
      <c r="D530" s="81">
        <v>666</v>
      </c>
      <c r="E530" s="81" t="s">
        <v>655</v>
      </c>
      <c r="F530" s="81" t="s">
        <v>238</v>
      </c>
      <c r="G530" s="81">
        <v>2</v>
      </c>
      <c r="H530" s="61" t="str">
        <f t="shared" si="57"/>
        <v/>
      </c>
      <c r="I530" s="62" t="str">
        <f t="shared" si="62"/>
        <v/>
      </c>
      <c r="J530" s="62" t="str">
        <f>IF(B530&lt;&gt;"",COUNTIF(B$9:$B10304,B530),"")</f>
        <v/>
      </c>
      <c r="K530" s="62"/>
      <c r="L530" s="62" t="str">
        <f>IF(B530&lt;&gt;"",COUNTIF(M$9:$M10304,F530),"")</f>
        <v/>
      </c>
      <c r="M530" s="62" t="str">
        <f t="shared" si="58"/>
        <v/>
      </c>
      <c r="N530" s="69" t="str">
        <f t="shared" si="59"/>
        <v/>
      </c>
      <c r="O530" s="69" t="str">
        <f>IF($N530="P",COUNTIF($N$9:$N$9781,"P")-'Rosa e Controlli'!$I$33,"0")</f>
        <v>0</v>
      </c>
      <c r="P530" s="69" t="str">
        <f>IF($N530="D",COUNTIF($N$9:$N$9781,"D")-'Rosa e Controlli'!$I$34,"0")</f>
        <v>0</v>
      </c>
      <c r="Q530" s="69" t="str">
        <f>IF($N530="C",COUNTIF($N$9:$N$9781,"C")-'Rosa e Controlli'!$I$35,"0")</f>
        <v>0</v>
      </c>
      <c r="R530" s="69" t="str">
        <f>IF($N530="A",COUNTIF($N$9:$N$9781,"A")-'Rosa e Controlli'!$I$36,"0")</f>
        <v>0</v>
      </c>
      <c r="S530" s="69">
        <f t="shared" si="60"/>
        <v>0</v>
      </c>
      <c r="T530" s="69" t="str">
        <f t="shared" si="61"/>
        <v/>
      </c>
      <c r="U530" s="69"/>
      <c r="V530" s="69"/>
      <c r="W530" s="69"/>
    </row>
    <row r="531" spans="1:23" x14ac:dyDescent="0.25">
      <c r="A531" s="61" t="str">
        <f t="shared" si="56"/>
        <v/>
      </c>
      <c r="B531" s="77"/>
      <c r="C531" s="81" t="s">
        <v>64</v>
      </c>
      <c r="D531" s="81">
        <v>667</v>
      </c>
      <c r="E531" s="81" t="s">
        <v>185</v>
      </c>
      <c r="F531" s="81" t="s">
        <v>60</v>
      </c>
      <c r="G531" s="81">
        <v>8</v>
      </c>
      <c r="H531" s="61" t="str">
        <f t="shared" si="57"/>
        <v/>
      </c>
      <c r="I531" s="62" t="str">
        <f t="shared" si="62"/>
        <v/>
      </c>
      <c r="J531" s="62" t="str">
        <f>IF(B531&lt;&gt;"",COUNTIF(B$9:$B10305,B531),"")</f>
        <v/>
      </c>
      <c r="K531" s="62"/>
      <c r="L531" s="62" t="str">
        <f>IF(B531&lt;&gt;"",COUNTIF(M$9:$M10305,F531),"")</f>
        <v/>
      </c>
      <c r="M531" s="62" t="str">
        <f t="shared" si="58"/>
        <v/>
      </c>
      <c r="N531" s="69" t="str">
        <f t="shared" si="59"/>
        <v/>
      </c>
      <c r="O531" s="69" t="str">
        <f>IF($N531="P",COUNTIF($N$9:$N$9781,"P")-'Rosa e Controlli'!$I$33,"0")</f>
        <v>0</v>
      </c>
      <c r="P531" s="69" t="str">
        <f>IF($N531="D",COUNTIF($N$9:$N$9781,"D")-'Rosa e Controlli'!$I$34,"0")</f>
        <v>0</v>
      </c>
      <c r="Q531" s="69" t="str">
        <f>IF($N531="C",COUNTIF($N$9:$N$9781,"C")-'Rosa e Controlli'!$I$35,"0")</f>
        <v>0</v>
      </c>
      <c r="R531" s="69" t="str">
        <f>IF($N531="A",COUNTIF($N$9:$N$9781,"A")-'Rosa e Controlli'!$I$36,"0")</f>
        <v>0</v>
      </c>
      <c r="S531" s="69">
        <f t="shared" si="60"/>
        <v>0</v>
      </c>
      <c r="T531" s="69" t="str">
        <f t="shared" si="61"/>
        <v/>
      </c>
      <c r="U531" s="69"/>
      <c r="V531" s="69"/>
      <c r="W531" s="69"/>
    </row>
    <row r="532" spans="1:23" x14ac:dyDescent="0.25">
      <c r="A532" s="61" t="str">
        <f t="shared" si="56"/>
        <v/>
      </c>
      <c r="B532" s="77"/>
      <c r="C532" s="81" t="s">
        <v>64</v>
      </c>
      <c r="D532" s="81">
        <v>668</v>
      </c>
      <c r="E532" s="81" t="s">
        <v>656</v>
      </c>
      <c r="F532" s="81" t="s">
        <v>240</v>
      </c>
      <c r="G532" s="81">
        <v>5</v>
      </c>
      <c r="H532" s="61" t="str">
        <f t="shared" si="57"/>
        <v/>
      </c>
      <c r="I532" s="62" t="str">
        <f t="shared" si="62"/>
        <v/>
      </c>
      <c r="J532" s="62" t="str">
        <f>IF(B532&lt;&gt;"",COUNTIF(B$9:$B10306,B532),"")</f>
        <v/>
      </c>
      <c r="K532" s="62"/>
      <c r="L532" s="62" t="str">
        <f>IF(B532&lt;&gt;"",COUNTIF(M$9:$M10306,F532),"")</f>
        <v/>
      </c>
      <c r="M532" s="62" t="str">
        <f t="shared" si="58"/>
        <v/>
      </c>
      <c r="N532" s="69" t="str">
        <f t="shared" si="59"/>
        <v/>
      </c>
      <c r="O532" s="69" t="str">
        <f>IF($N532="P",COUNTIF($N$9:$N$9781,"P")-'Rosa e Controlli'!$I$33,"0")</f>
        <v>0</v>
      </c>
      <c r="P532" s="69" t="str">
        <f>IF($N532="D",COUNTIF($N$9:$N$9781,"D")-'Rosa e Controlli'!$I$34,"0")</f>
        <v>0</v>
      </c>
      <c r="Q532" s="69" t="str">
        <f>IF($N532="C",COUNTIF($N$9:$N$9781,"C")-'Rosa e Controlli'!$I$35,"0")</f>
        <v>0</v>
      </c>
      <c r="R532" s="69" t="str">
        <f>IF($N532="A",COUNTIF($N$9:$N$9781,"A")-'Rosa e Controlli'!$I$36,"0")</f>
        <v>0</v>
      </c>
      <c r="S532" s="69">
        <f t="shared" si="60"/>
        <v>0</v>
      </c>
      <c r="T532" s="69" t="str">
        <f t="shared" si="61"/>
        <v/>
      </c>
      <c r="U532" s="69"/>
      <c r="V532" s="69"/>
      <c r="W532" s="69"/>
    </row>
    <row r="533" spans="1:23" x14ac:dyDescent="0.25">
      <c r="A533" s="61" t="str">
        <f t="shared" si="56"/>
        <v/>
      </c>
      <c r="B533" s="77"/>
      <c r="C533" s="81" t="s">
        <v>64</v>
      </c>
      <c r="D533" s="81">
        <v>669</v>
      </c>
      <c r="E533" s="81" t="s">
        <v>166</v>
      </c>
      <c r="F533" s="81" t="s">
        <v>62</v>
      </c>
      <c r="G533" s="81">
        <v>19</v>
      </c>
      <c r="H533" s="61" t="str">
        <f t="shared" si="57"/>
        <v/>
      </c>
      <c r="I533" s="62" t="str">
        <f t="shared" si="62"/>
        <v/>
      </c>
      <c r="J533" s="62" t="str">
        <f>IF(B533&lt;&gt;"",COUNTIF(B$9:$B10307,B533),"")</f>
        <v/>
      </c>
      <c r="K533" s="62"/>
      <c r="L533" s="62" t="str">
        <f>IF(B533&lt;&gt;"",COUNTIF(M$9:$M10307,F533),"")</f>
        <v/>
      </c>
      <c r="M533" s="62" t="str">
        <f t="shared" si="58"/>
        <v/>
      </c>
      <c r="N533" s="69" t="str">
        <f t="shared" si="59"/>
        <v/>
      </c>
      <c r="O533" s="69" t="str">
        <f>IF($N533="P",COUNTIF($N$9:$N$9781,"P")-'Rosa e Controlli'!$I$33,"0")</f>
        <v>0</v>
      </c>
      <c r="P533" s="69" t="str">
        <f>IF($N533="D",COUNTIF($N$9:$N$9781,"D")-'Rosa e Controlli'!$I$34,"0")</f>
        <v>0</v>
      </c>
      <c r="Q533" s="69" t="str">
        <f>IF($N533="C",COUNTIF($N$9:$N$9781,"C")-'Rosa e Controlli'!$I$35,"0")</f>
        <v>0</v>
      </c>
      <c r="R533" s="69" t="str">
        <f>IF($N533="A",COUNTIF($N$9:$N$9781,"A")-'Rosa e Controlli'!$I$36,"0")</f>
        <v>0</v>
      </c>
      <c r="S533" s="69">
        <f t="shared" si="60"/>
        <v>0</v>
      </c>
      <c r="T533" s="69" t="str">
        <f t="shared" si="61"/>
        <v/>
      </c>
      <c r="U533" s="69"/>
      <c r="V533" s="69"/>
      <c r="W533" s="69"/>
    </row>
    <row r="534" spans="1:23" x14ac:dyDescent="0.25">
      <c r="A534" s="61" t="str">
        <f t="shared" si="56"/>
        <v/>
      </c>
      <c r="B534" s="77"/>
      <c r="C534" s="81" t="s">
        <v>64</v>
      </c>
      <c r="D534" s="81">
        <v>670</v>
      </c>
      <c r="E534" s="81" t="s">
        <v>657</v>
      </c>
      <c r="F534" s="81" t="s">
        <v>282</v>
      </c>
      <c r="G534" s="81">
        <v>24</v>
      </c>
      <c r="H534" s="61" t="str">
        <f t="shared" si="57"/>
        <v/>
      </c>
      <c r="I534" s="62" t="str">
        <f t="shared" si="62"/>
        <v/>
      </c>
      <c r="J534" s="62" t="str">
        <f>IF(B534&lt;&gt;"",COUNTIF(B$9:$B10308,B534),"")</f>
        <v/>
      </c>
      <c r="K534" s="62"/>
      <c r="L534" s="62" t="str">
        <f>IF(B534&lt;&gt;"",COUNTIF(M$9:$M10308,F534),"")</f>
        <v/>
      </c>
      <c r="M534" s="62" t="str">
        <f t="shared" si="58"/>
        <v/>
      </c>
      <c r="N534" s="69" t="str">
        <f t="shared" si="59"/>
        <v/>
      </c>
      <c r="O534" s="69" t="str">
        <f>IF($N534="P",COUNTIF($N$9:$N$9781,"P")-'Rosa e Controlli'!$I$33,"0")</f>
        <v>0</v>
      </c>
      <c r="P534" s="69" t="str">
        <f>IF($N534="D",COUNTIF($N$9:$N$9781,"D")-'Rosa e Controlli'!$I$34,"0")</f>
        <v>0</v>
      </c>
      <c r="Q534" s="69" t="str">
        <f>IF($N534="C",COUNTIF($N$9:$N$9781,"C")-'Rosa e Controlli'!$I$35,"0")</f>
        <v>0</v>
      </c>
      <c r="R534" s="69" t="str">
        <f>IF($N534="A",COUNTIF($N$9:$N$9781,"A")-'Rosa e Controlli'!$I$36,"0")</f>
        <v>0</v>
      </c>
      <c r="S534" s="69">
        <f t="shared" si="60"/>
        <v>0</v>
      </c>
      <c r="T534" s="69" t="str">
        <f t="shared" si="61"/>
        <v/>
      </c>
      <c r="U534" s="69"/>
      <c r="V534" s="69"/>
      <c r="W534" s="69"/>
    </row>
    <row r="535" spans="1:23" x14ac:dyDescent="0.25">
      <c r="A535" s="61" t="str">
        <f t="shared" si="56"/>
        <v/>
      </c>
      <c r="B535" s="77"/>
      <c r="C535" s="81" t="s">
        <v>64</v>
      </c>
      <c r="D535" s="81">
        <v>671</v>
      </c>
      <c r="E535" s="81" t="s">
        <v>658</v>
      </c>
      <c r="F535" s="81" t="s">
        <v>242</v>
      </c>
      <c r="G535" s="81">
        <v>11</v>
      </c>
      <c r="H535" s="61" t="str">
        <f t="shared" si="57"/>
        <v/>
      </c>
      <c r="I535" s="62" t="str">
        <f t="shared" si="62"/>
        <v/>
      </c>
      <c r="J535" s="62" t="str">
        <f>IF(B535&lt;&gt;"",COUNTIF(B$9:$B10309,B535),"")</f>
        <v/>
      </c>
      <c r="K535" s="62"/>
      <c r="L535" s="62" t="str">
        <f>IF(B535&lt;&gt;"",COUNTIF(M$9:$M10309,F535),"")</f>
        <v/>
      </c>
      <c r="M535" s="62" t="str">
        <f t="shared" si="58"/>
        <v/>
      </c>
      <c r="N535" s="69" t="str">
        <f t="shared" si="59"/>
        <v/>
      </c>
      <c r="O535" s="69" t="str">
        <f>IF($N535="P",COUNTIF($N$9:$N$9781,"P")-'Rosa e Controlli'!$I$33,"0")</f>
        <v>0</v>
      </c>
      <c r="P535" s="69" t="str">
        <f>IF($N535="D",COUNTIF($N$9:$N$9781,"D")-'Rosa e Controlli'!$I$34,"0")</f>
        <v>0</v>
      </c>
      <c r="Q535" s="69" t="str">
        <f>IF($N535="C",COUNTIF($N$9:$N$9781,"C")-'Rosa e Controlli'!$I$35,"0")</f>
        <v>0</v>
      </c>
      <c r="R535" s="69" t="str">
        <f>IF($N535="A",COUNTIF($N$9:$N$9781,"A")-'Rosa e Controlli'!$I$36,"0")</f>
        <v>0</v>
      </c>
      <c r="S535" s="69">
        <f t="shared" si="60"/>
        <v>0</v>
      </c>
      <c r="T535" s="69" t="str">
        <f t="shared" si="61"/>
        <v/>
      </c>
      <c r="U535" s="69"/>
      <c r="V535" s="69"/>
      <c r="W535" s="69"/>
    </row>
    <row r="536" spans="1:23" x14ac:dyDescent="0.25">
      <c r="A536" s="61" t="str">
        <f t="shared" si="56"/>
        <v/>
      </c>
      <c r="B536" s="77"/>
      <c r="C536" s="81" t="s">
        <v>64</v>
      </c>
      <c r="D536" s="81">
        <v>672</v>
      </c>
      <c r="E536" s="81" t="s">
        <v>659</v>
      </c>
      <c r="F536" s="81" t="s">
        <v>265</v>
      </c>
      <c r="G536" s="81">
        <v>6</v>
      </c>
      <c r="H536" s="61" t="str">
        <f t="shared" si="57"/>
        <v/>
      </c>
      <c r="I536" s="62" t="str">
        <f t="shared" si="62"/>
        <v/>
      </c>
      <c r="J536" s="62" t="str">
        <f>IF(B536&lt;&gt;"",COUNTIF(B$9:$B10310,B536),"")</f>
        <v/>
      </c>
      <c r="K536" s="62"/>
      <c r="L536" s="62" t="str">
        <f>IF(B536&lt;&gt;"",COUNTIF(M$9:$M10310,F536),"")</f>
        <v/>
      </c>
      <c r="M536" s="62" t="str">
        <f t="shared" si="58"/>
        <v/>
      </c>
      <c r="N536" s="69" t="str">
        <f t="shared" si="59"/>
        <v/>
      </c>
      <c r="O536" s="69" t="str">
        <f>IF($N536="P",COUNTIF($N$9:$N$9781,"P")-'Rosa e Controlli'!$I$33,"0")</f>
        <v>0</v>
      </c>
      <c r="P536" s="69" t="str">
        <f>IF($N536="D",COUNTIF($N$9:$N$9781,"D")-'Rosa e Controlli'!$I$34,"0")</f>
        <v>0</v>
      </c>
      <c r="Q536" s="69" t="str">
        <f>IF($N536="C",COUNTIF($N$9:$N$9781,"C")-'Rosa e Controlli'!$I$35,"0")</f>
        <v>0</v>
      </c>
      <c r="R536" s="69" t="str">
        <f>IF($N536="A",COUNTIF($N$9:$N$9781,"A")-'Rosa e Controlli'!$I$36,"0")</f>
        <v>0</v>
      </c>
      <c r="S536" s="69">
        <f t="shared" si="60"/>
        <v>0</v>
      </c>
      <c r="T536" s="69" t="str">
        <f t="shared" si="61"/>
        <v/>
      </c>
      <c r="U536" s="69"/>
      <c r="V536" s="69"/>
      <c r="W536" s="69"/>
    </row>
    <row r="537" spans="1:23" x14ac:dyDescent="0.25">
      <c r="A537" s="61" t="str">
        <f t="shared" si="56"/>
        <v/>
      </c>
      <c r="B537" s="77"/>
      <c r="C537" s="81" t="s">
        <v>64</v>
      </c>
      <c r="D537" s="81">
        <v>673</v>
      </c>
      <c r="E537" s="81" t="s">
        <v>660</v>
      </c>
      <c r="F537" s="81" t="s">
        <v>71</v>
      </c>
      <c r="G537" s="81">
        <v>4</v>
      </c>
      <c r="H537" s="61" t="str">
        <f t="shared" si="57"/>
        <v/>
      </c>
      <c r="I537" s="62" t="str">
        <f t="shared" si="62"/>
        <v/>
      </c>
      <c r="J537" s="62" t="str">
        <f>IF(B537&lt;&gt;"",COUNTIF(B$9:$B10311,B537),"")</f>
        <v/>
      </c>
      <c r="K537" s="62"/>
      <c r="L537" s="62" t="str">
        <f>IF(B537&lt;&gt;"",COUNTIF(M$9:$M10311,F537),"")</f>
        <v/>
      </c>
      <c r="M537" s="62" t="str">
        <f t="shared" si="58"/>
        <v/>
      </c>
      <c r="N537" s="69" t="str">
        <f t="shared" si="59"/>
        <v/>
      </c>
      <c r="O537" s="69" t="str">
        <f>IF($N537="P",COUNTIF($N$9:$N$9781,"P")-'Rosa e Controlli'!$I$33,"0")</f>
        <v>0</v>
      </c>
      <c r="P537" s="69" t="str">
        <f>IF($N537="D",COUNTIF($N$9:$N$9781,"D")-'Rosa e Controlli'!$I$34,"0")</f>
        <v>0</v>
      </c>
      <c r="Q537" s="69" t="str">
        <f>IF($N537="C",COUNTIF($N$9:$N$9781,"C")-'Rosa e Controlli'!$I$35,"0")</f>
        <v>0</v>
      </c>
      <c r="R537" s="69" t="str">
        <f>IF($N537="A",COUNTIF($N$9:$N$9781,"A")-'Rosa e Controlli'!$I$36,"0")</f>
        <v>0</v>
      </c>
      <c r="S537" s="69">
        <f t="shared" si="60"/>
        <v>0</v>
      </c>
      <c r="T537" s="69" t="str">
        <f t="shared" si="61"/>
        <v/>
      </c>
      <c r="U537" s="69"/>
      <c r="V537" s="69"/>
      <c r="W537" s="69"/>
    </row>
    <row r="538" spans="1:23" x14ac:dyDescent="0.25">
      <c r="A538" s="61" t="str">
        <f t="shared" si="56"/>
        <v/>
      </c>
      <c r="B538" s="77"/>
      <c r="C538" s="81" t="s">
        <v>64</v>
      </c>
      <c r="D538" s="81">
        <v>674</v>
      </c>
      <c r="E538" s="81" t="s">
        <v>661</v>
      </c>
      <c r="F538" s="81" t="s">
        <v>274</v>
      </c>
      <c r="G538" s="81">
        <v>9</v>
      </c>
      <c r="H538" s="61" t="str">
        <f t="shared" si="57"/>
        <v/>
      </c>
      <c r="I538" s="62" t="str">
        <f t="shared" si="62"/>
        <v/>
      </c>
      <c r="J538" s="62" t="str">
        <f>IF(B538&lt;&gt;"",COUNTIF(B$9:$B10312,B538),"")</f>
        <v/>
      </c>
      <c r="K538" s="62"/>
      <c r="L538" s="62" t="str">
        <f>IF(B538&lt;&gt;"",COUNTIF(M$9:$M10312,F538),"")</f>
        <v/>
      </c>
      <c r="M538" s="62" t="str">
        <f t="shared" si="58"/>
        <v/>
      </c>
      <c r="N538" s="69" t="str">
        <f t="shared" si="59"/>
        <v/>
      </c>
      <c r="O538" s="69" t="str">
        <f>IF($N538="P",COUNTIF($N$9:$N$9781,"P")-'Rosa e Controlli'!$I$33,"0")</f>
        <v>0</v>
      </c>
      <c r="P538" s="69" t="str">
        <f>IF($N538="D",COUNTIF($N$9:$N$9781,"D")-'Rosa e Controlli'!$I$34,"0")</f>
        <v>0</v>
      </c>
      <c r="Q538" s="69" t="str">
        <f>IF($N538="C",COUNTIF($N$9:$N$9781,"C")-'Rosa e Controlli'!$I$35,"0")</f>
        <v>0</v>
      </c>
      <c r="R538" s="69" t="str">
        <f>IF($N538="A",COUNTIF($N$9:$N$9781,"A")-'Rosa e Controlli'!$I$36,"0")</f>
        <v>0</v>
      </c>
      <c r="S538" s="69">
        <f t="shared" si="60"/>
        <v>0</v>
      </c>
      <c r="T538" s="69" t="str">
        <f t="shared" si="61"/>
        <v/>
      </c>
      <c r="U538" s="69"/>
      <c r="V538" s="69"/>
      <c r="W538" s="69"/>
    </row>
    <row r="539" spans="1:23" x14ac:dyDescent="0.25">
      <c r="A539" s="61" t="str">
        <f t="shared" si="56"/>
        <v/>
      </c>
      <c r="B539" s="77"/>
      <c r="C539" s="81" t="s">
        <v>64</v>
      </c>
      <c r="D539" s="81">
        <v>675</v>
      </c>
      <c r="E539" s="81" t="s">
        <v>662</v>
      </c>
      <c r="F539" s="81" t="s">
        <v>228</v>
      </c>
      <c r="G539" s="81">
        <v>12</v>
      </c>
      <c r="H539" s="61" t="str">
        <f t="shared" si="57"/>
        <v/>
      </c>
      <c r="I539" s="62" t="str">
        <f t="shared" si="62"/>
        <v/>
      </c>
      <c r="J539" s="62" t="str">
        <f>IF(B539&lt;&gt;"",COUNTIF(B$9:$B10313,B539),"")</f>
        <v/>
      </c>
      <c r="K539" s="62"/>
      <c r="L539" s="62" t="str">
        <f>IF(B539&lt;&gt;"",COUNTIF(M$9:$M10313,F539),"")</f>
        <v/>
      </c>
      <c r="M539" s="62" t="str">
        <f t="shared" si="58"/>
        <v/>
      </c>
      <c r="N539" s="69" t="str">
        <f t="shared" si="59"/>
        <v/>
      </c>
      <c r="O539" s="69" t="str">
        <f>IF($N539="P",COUNTIF($N$9:$N$9781,"P")-'Rosa e Controlli'!$I$33,"0")</f>
        <v>0</v>
      </c>
      <c r="P539" s="69" t="str">
        <f>IF($N539="D",COUNTIF($N$9:$N$9781,"D")-'Rosa e Controlli'!$I$34,"0")</f>
        <v>0</v>
      </c>
      <c r="Q539" s="69" t="str">
        <f>IF($N539="C",COUNTIF($N$9:$N$9781,"C")-'Rosa e Controlli'!$I$35,"0")</f>
        <v>0</v>
      </c>
      <c r="R539" s="69" t="str">
        <f>IF($N539="A",COUNTIF($N$9:$N$9781,"A")-'Rosa e Controlli'!$I$36,"0")</f>
        <v>0</v>
      </c>
      <c r="S539" s="69">
        <f t="shared" si="60"/>
        <v>0</v>
      </c>
      <c r="T539" s="69" t="str">
        <f t="shared" si="61"/>
        <v/>
      </c>
      <c r="U539" s="69"/>
      <c r="V539" s="69"/>
      <c r="W539" s="69"/>
    </row>
    <row r="540" spans="1:23" x14ac:dyDescent="0.25">
      <c r="A540" s="61" t="str">
        <f t="shared" si="56"/>
        <v/>
      </c>
      <c r="B540" s="77"/>
      <c r="C540" s="81" t="s">
        <v>64</v>
      </c>
      <c r="D540" s="81">
        <v>676</v>
      </c>
      <c r="E540" s="81" t="s">
        <v>663</v>
      </c>
      <c r="F540" s="81" t="s">
        <v>59</v>
      </c>
      <c r="G540" s="81">
        <v>9</v>
      </c>
      <c r="H540" s="61" t="str">
        <f t="shared" si="57"/>
        <v/>
      </c>
      <c r="I540" s="62" t="str">
        <f t="shared" si="62"/>
        <v/>
      </c>
      <c r="J540" s="62" t="str">
        <f>IF(B540&lt;&gt;"",COUNTIF(B$9:$B10314,B540),"")</f>
        <v/>
      </c>
      <c r="K540" s="62"/>
      <c r="L540" s="62" t="str">
        <f>IF(B540&lt;&gt;"",COUNTIF(M$9:$M10314,F540),"")</f>
        <v/>
      </c>
      <c r="M540" s="62" t="str">
        <f t="shared" si="58"/>
        <v/>
      </c>
      <c r="N540" s="69" t="str">
        <f t="shared" si="59"/>
        <v/>
      </c>
      <c r="O540" s="69" t="str">
        <f>IF($N540="P",COUNTIF($N$9:$N$9781,"P")-'Rosa e Controlli'!$I$33,"0")</f>
        <v>0</v>
      </c>
      <c r="P540" s="69" t="str">
        <f>IF($N540="D",COUNTIF($N$9:$N$9781,"D")-'Rosa e Controlli'!$I$34,"0")</f>
        <v>0</v>
      </c>
      <c r="Q540" s="69" t="str">
        <f>IF($N540="C",COUNTIF($N$9:$N$9781,"C")-'Rosa e Controlli'!$I$35,"0")</f>
        <v>0</v>
      </c>
      <c r="R540" s="69" t="str">
        <f>IF($N540="A",COUNTIF($N$9:$N$9781,"A")-'Rosa e Controlli'!$I$36,"0")</f>
        <v>0</v>
      </c>
      <c r="S540" s="69">
        <f t="shared" si="60"/>
        <v>0</v>
      </c>
      <c r="T540" s="69" t="str">
        <f t="shared" si="61"/>
        <v/>
      </c>
      <c r="U540" s="69"/>
      <c r="V540" s="69"/>
      <c r="W540" s="69"/>
    </row>
    <row r="541" spans="1:23" x14ac:dyDescent="0.25">
      <c r="A541" s="61" t="str">
        <f t="shared" si="56"/>
        <v/>
      </c>
      <c r="B541" s="77"/>
      <c r="C541" s="81" t="s">
        <v>64</v>
      </c>
      <c r="D541" s="81">
        <v>677</v>
      </c>
      <c r="E541" s="81" t="s">
        <v>664</v>
      </c>
      <c r="F541" s="81" t="s">
        <v>282</v>
      </c>
      <c r="G541" s="81">
        <v>7</v>
      </c>
      <c r="H541" s="61" t="str">
        <f t="shared" si="57"/>
        <v/>
      </c>
      <c r="I541" s="62" t="str">
        <f t="shared" si="62"/>
        <v/>
      </c>
      <c r="J541" s="62" t="str">
        <f>IF(B541&lt;&gt;"",COUNTIF(B$9:$B10315,B541),"")</f>
        <v/>
      </c>
      <c r="K541" s="62"/>
      <c r="L541" s="62" t="str">
        <f>IF(B541&lt;&gt;"",COUNTIF(M$9:$M10315,F541),"")</f>
        <v/>
      </c>
      <c r="M541" s="62" t="str">
        <f t="shared" si="58"/>
        <v/>
      </c>
      <c r="N541" s="69" t="str">
        <f t="shared" si="59"/>
        <v/>
      </c>
      <c r="O541" s="69" t="str">
        <f>IF($N541="P",COUNTIF($N$9:$N$9781,"P")-'Rosa e Controlli'!$I$33,"0")</f>
        <v>0</v>
      </c>
      <c r="P541" s="69" t="str">
        <f>IF($N541="D",COUNTIF($N$9:$N$9781,"D")-'Rosa e Controlli'!$I$34,"0")</f>
        <v>0</v>
      </c>
      <c r="Q541" s="69" t="str">
        <f>IF($N541="C",COUNTIF($N$9:$N$9781,"C")-'Rosa e Controlli'!$I$35,"0")</f>
        <v>0</v>
      </c>
      <c r="R541" s="69" t="str">
        <f>IF($N541="A",COUNTIF($N$9:$N$9781,"A")-'Rosa e Controlli'!$I$36,"0")</f>
        <v>0</v>
      </c>
      <c r="S541" s="69">
        <f t="shared" si="60"/>
        <v>0</v>
      </c>
      <c r="T541" s="69" t="str">
        <f t="shared" si="61"/>
        <v/>
      </c>
      <c r="U541" s="69"/>
      <c r="V541" s="69"/>
      <c r="W541" s="69"/>
    </row>
    <row r="542" spans="1:23" x14ac:dyDescent="0.25">
      <c r="A542" s="61" t="str">
        <f t="shared" si="56"/>
        <v/>
      </c>
      <c r="B542" s="77"/>
      <c r="C542" s="81" t="s">
        <v>64</v>
      </c>
      <c r="D542" s="81">
        <v>678</v>
      </c>
      <c r="E542" s="81" t="s">
        <v>665</v>
      </c>
      <c r="F542" s="81" t="s">
        <v>54</v>
      </c>
      <c r="G542" s="81">
        <v>17</v>
      </c>
      <c r="H542" s="61" t="str">
        <f t="shared" si="57"/>
        <v/>
      </c>
      <c r="I542" s="62" t="str">
        <f t="shared" si="62"/>
        <v/>
      </c>
      <c r="J542" s="62" t="str">
        <f>IF(B542&lt;&gt;"",COUNTIF(B$9:$B10316,B542),"")</f>
        <v/>
      </c>
      <c r="K542" s="62"/>
      <c r="L542" s="62" t="str">
        <f>IF(B542&lt;&gt;"",COUNTIF(M$9:$M10316,F542),"")</f>
        <v/>
      </c>
      <c r="M542" s="62" t="str">
        <f t="shared" si="58"/>
        <v/>
      </c>
      <c r="N542" s="69" t="str">
        <f t="shared" si="59"/>
        <v/>
      </c>
      <c r="O542" s="69" t="str">
        <f>IF($N542="P",COUNTIF($N$9:$N$9781,"P")-'Rosa e Controlli'!$I$33,"0")</f>
        <v>0</v>
      </c>
      <c r="P542" s="69" t="str">
        <f>IF($N542="D",COUNTIF($N$9:$N$9781,"D")-'Rosa e Controlli'!$I$34,"0")</f>
        <v>0</v>
      </c>
      <c r="Q542" s="69" t="str">
        <f>IF($N542="C",COUNTIF($N$9:$N$9781,"C")-'Rosa e Controlli'!$I$35,"0")</f>
        <v>0</v>
      </c>
      <c r="R542" s="69" t="str">
        <f>IF($N542="A",COUNTIF($N$9:$N$9781,"A")-'Rosa e Controlli'!$I$36,"0")</f>
        <v>0</v>
      </c>
      <c r="S542" s="69">
        <f t="shared" si="60"/>
        <v>0</v>
      </c>
      <c r="T542" s="69" t="str">
        <f t="shared" si="61"/>
        <v/>
      </c>
      <c r="U542" s="69"/>
      <c r="V542" s="69"/>
      <c r="W542" s="69"/>
    </row>
    <row r="543" spans="1:23" x14ac:dyDescent="0.25">
      <c r="A543" s="61" t="str">
        <f t="shared" si="56"/>
        <v/>
      </c>
      <c r="B543" s="77"/>
      <c r="C543" s="81" t="s">
        <v>64</v>
      </c>
      <c r="D543" s="81">
        <v>679</v>
      </c>
      <c r="E543" s="81" t="s">
        <v>666</v>
      </c>
      <c r="F543" s="81" t="s">
        <v>250</v>
      </c>
      <c r="G543" s="81">
        <v>6</v>
      </c>
      <c r="H543" s="61" t="str">
        <f t="shared" si="57"/>
        <v/>
      </c>
      <c r="I543" s="62" t="str">
        <f t="shared" si="62"/>
        <v/>
      </c>
      <c r="J543" s="62" t="str">
        <f>IF(B543&lt;&gt;"",COUNTIF(B$9:$B10317,B543),"")</f>
        <v/>
      </c>
      <c r="K543" s="62"/>
      <c r="L543" s="62" t="str">
        <f>IF(B543&lt;&gt;"",COUNTIF(M$9:$M10317,F543),"")</f>
        <v/>
      </c>
      <c r="M543" s="62" t="str">
        <f t="shared" si="58"/>
        <v/>
      </c>
      <c r="N543" s="69" t="str">
        <f t="shared" si="59"/>
        <v/>
      </c>
      <c r="O543" s="69" t="str">
        <f>IF($N543="P",COUNTIF($N$9:$N$9781,"P")-'Rosa e Controlli'!$I$33,"0")</f>
        <v>0</v>
      </c>
      <c r="P543" s="69" t="str">
        <f>IF($N543="D",COUNTIF($N$9:$N$9781,"D")-'Rosa e Controlli'!$I$34,"0")</f>
        <v>0</v>
      </c>
      <c r="Q543" s="69" t="str">
        <f>IF($N543="C",COUNTIF($N$9:$N$9781,"C")-'Rosa e Controlli'!$I$35,"0")</f>
        <v>0</v>
      </c>
      <c r="R543" s="69" t="str">
        <f>IF($N543="A",COUNTIF($N$9:$N$9781,"A")-'Rosa e Controlli'!$I$36,"0")</f>
        <v>0</v>
      </c>
      <c r="S543" s="69">
        <f t="shared" si="60"/>
        <v>0</v>
      </c>
      <c r="T543" s="69" t="str">
        <f t="shared" si="61"/>
        <v/>
      </c>
      <c r="U543" s="69"/>
      <c r="V543" s="69"/>
      <c r="W543" s="69"/>
    </row>
    <row r="544" spans="1:23" x14ac:dyDescent="0.25">
      <c r="A544" s="61" t="str">
        <f t="shared" si="56"/>
        <v/>
      </c>
      <c r="B544" s="77"/>
      <c r="C544" s="81" t="s">
        <v>64</v>
      </c>
      <c r="D544" s="81">
        <v>680</v>
      </c>
      <c r="E544" s="81" t="s">
        <v>667</v>
      </c>
      <c r="F544" s="81" t="s">
        <v>231</v>
      </c>
      <c r="G544" s="81">
        <v>4</v>
      </c>
      <c r="H544" s="61" t="str">
        <f t="shared" si="57"/>
        <v/>
      </c>
      <c r="I544" s="62" t="str">
        <f t="shared" si="62"/>
        <v/>
      </c>
      <c r="J544" s="62" t="str">
        <f>IF(B544&lt;&gt;"",COUNTIF(B$9:$B10318,B544),"")</f>
        <v/>
      </c>
      <c r="K544" s="62"/>
      <c r="L544" s="62" t="str">
        <f>IF(B544&lt;&gt;"",COUNTIF(M$9:$M10318,F544),"")</f>
        <v/>
      </c>
      <c r="M544" s="62" t="str">
        <f t="shared" si="58"/>
        <v/>
      </c>
      <c r="N544" s="69" t="str">
        <f t="shared" si="59"/>
        <v/>
      </c>
      <c r="O544" s="69" t="str">
        <f>IF($N544="P",COUNTIF($N$9:$N$9781,"P")-'Rosa e Controlli'!$I$33,"0")</f>
        <v>0</v>
      </c>
      <c r="P544" s="69" t="str">
        <f>IF($N544="D",COUNTIF($N$9:$N$9781,"D")-'Rosa e Controlli'!$I$34,"0")</f>
        <v>0</v>
      </c>
      <c r="Q544" s="69" t="str">
        <f>IF($N544="C",COUNTIF($N$9:$N$9781,"C")-'Rosa e Controlli'!$I$35,"0")</f>
        <v>0</v>
      </c>
      <c r="R544" s="69" t="str">
        <f>IF($N544="A",COUNTIF($N$9:$N$9781,"A")-'Rosa e Controlli'!$I$36,"0")</f>
        <v>0</v>
      </c>
      <c r="S544" s="69">
        <f t="shared" si="60"/>
        <v>0</v>
      </c>
      <c r="T544" s="69" t="str">
        <f t="shared" si="61"/>
        <v/>
      </c>
      <c r="U544" s="69"/>
      <c r="V544" s="69"/>
      <c r="W544" s="69"/>
    </row>
    <row r="545" spans="1:23" x14ac:dyDescent="0.25">
      <c r="A545" s="61" t="str">
        <f t="shared" si="56"/>
        <v/>
      </c>
      <c r="B545" s="77"/>
      <c r="C545" s="81" t="s">
        <v>64</v>
      </c>
      <c r="D545" s="81">
        <v>681</v>
      </c>
      <c r="E545" s="81" t="s">
        <v>668</v>
      </c>
      <c r="F545" s="81" t="s">
        <v>55</v>
      </c>
      <c r="G545" s="81">
        <v>10</v>
      </c>
      <c r="H545" s="61" t="str">
        <f t="shared" si="57"/>
        <v/>
      </c>
      <c r="I545" s="62" t="str">
        <f t="shared" si="62"/>
        <v/>
      </c>
      <c r="J545" s="62" t="str">
        <f>IF(B545&lt;&gt;"",COUNTIF(B$9:$B10319,B545),"")</f>
        <v/>
      </c>
      <c r="K545" s="62"/>
      <c r="L545" s="62" t="str">
        <f>IF(B545&lt;&gt;"",COUNTIF(M$9:$M10319,F545),"")</f>
        <v/>
      </c>
      <c r="M545" s="62" t="str">
        <f t="shared" si="58"/>
        <v/>
      </c>
      <c r="N545" s="69" t="str">
        <f t="shared" si="59"/>
        <v/>
      </c>
      <c r="O545" s="69" t="str">
        <f>IF($N545="P",COUNTIF($N$9:$N$9781,"P")-'Rosa e Controlli'!$I$33,"0")</f>
        <v>0</v>
      </c>
      <c r="P545" s="69" t="str">
        <f>IF($N545="D",COUNTIF($N$9:$N$9781,"D")-'Rosa e Controlli'!$I$34,"0")</f>
        <v>0</v>
      </c>
      <c r="Q545" s="69" t="str">
        <f>IF($N545="C",COUNTIF($N$9:$N$9781,"C")-'Rosa e Controlli'!$I$35,"0")</f>
        <v>0</v>
      </c>
      <c r="R545" s="69" t="str">
        <f>IF($N545="A",COUNTIF($N$9:$N$9781,"A")-'Rosa e Controlli'!$I$36,"0")</f>
        <v>0</v>
      </c>
      <c r="S545" s="69">
        <f t="shared" si="60"/>
        <v>0</v>
      </c>
      <c r="T545" s="69" t="str">
        <f t="shared" si="61"/>
        <v/>
      </c>
      <c r="U545" s="69"/>
      <c r="V545" s="69"/>
      <c r="W545" s="69"/>
    </row>
    <row r="546" spans="1:23" x14ac:dyDescent="0.25">
      <c r="A546" s="61" t="str">
        <f t="shared" si="56"/>
        <v/>
      </c>
      <c r="B546" s="77"/>
      <c r="C546" s="81" t="s">
        <v>64</v>
      </c>
      <c r="D546" s="81">
        <v>682</v>
      </c>
      <c r="E546" s="81" t="s">
        <v>669</v>
      </c>
      <c r="F546" s="81" t="s">
        <v>290</v>
      </c>
      <c r="G546" s="81">
        <v>11</v>
      </c>
      <c r="H546" s="61" t="str">
        <f t="shared" si="57"/>
        <v/>
      </c>
      <c r="I546" s="62" t="str">
        <f t="shared" si="62"/>
        <v/>
      </c>
      <c r="J546" s="62" t="str">
        <f>IF(B546&lt;&gt;"",COUNTIF(B$9:$B10320,B546),"")</f>
        <v/>
      </c>
      <c r="K546" s="62"/>
      <c r="L546" s="62" t="str">
        <f>IF(B546&lt;&gt;"",COUNTIF(M$9:$M10320,F546),"")</f>
        <v/>
      </c>
      <c r="M546" s="62" t="str">
        <f t="shared" si="58"/>
        <v/>
      </c>
      <c r="N546" s="69" t="str">
        <f t="shared" si="59"/>
        <v/>
      </c>
      <c r="O546" s="69" t="str">
        <f>IF($N546="P",COUNTIF($N$9:$N$9781,"P")-'Rosa e Controlli'!$I$33,"0")</f>
        <v>0</v>
      </c>
      <c r="P546" s="69" t="str">
        <f>IF($N546="D",COUNTIF($N$9:$N$9781,"D")-'Rosa e Controlli'!$I$34,"0")</f>
        <v>0</v>
      </c>
      <c r="Q546" s="69" t="str">
        <f>IF($N546="C",COUNTIF($N$9:$N$9781,"C")-'Rosa e Controlli'!$I$35,"0")</f>
        <v>0</v>
      </c>
      <c r="R546" s="69" t="str">
        <f>IF($N546="A",COUNTIF($N$9:$N$9781,"A")-'Rosa e Controlli'!$I$36,"0")</f>
        <v>0</v>
      </c>
      <c r="S546" s="69">
        <f t="shared" si="60"/>
        <v>0</v>
      </c>
      <c r="T546" s="69" t="str">
        <f t="shared" si="61"/>
        <v/>
      </c>
      <c r="U546" s="69"/>
      <c r="V546" s="69"/>
      <c r="W546" s="69"/>
    </row>
    <row r="547" spans="1:23" x14ac:dyDescent="0.25">
      <c r="A547" s="61" t="str">
        <f t="shared" si="56"/>
        <v/>
      </c>
      <c r="B547" s="77"/>
      <c r="C547" s="81" t="s">
        <v>64</v>
      </c>
      <c r="D547" s="81">
        <v>683</v>
      </c>
      <c r="E547" s="81" t="s">
        <v>670</v>
      </c>
      <c r="F547" s="81" t="s">
        <v>262</v>
      </c>
      <c r="G547" s="81">
        <v>5</v>
      </c>
      <c r="H547" s="61" t="str">
        <f t="shared" si="57"/>
        <v/>
      </c>
      <c r="I547" s="62" t="str">
        <f t="shared" si="62"/>
        <v/>
      </c>
      <c r="J547" s="62" t="str">
        <f>IF(B547&lt;&gt;"",COUNTIF(B$9:$B10321,B547),"")</f>
        <v/>
      </c>
      <c r="K547" s="62"/>
      <c r="L547" s="62" t="str">
        <f>IF(B547&lt;&gt;"",COUNTIF(M$9:$M10321,F547),"")</f>
        <v/>
      </c>
      <c r="M547" s="62" t="str">
        <f t="shared" si="58"/>
        <v/>
      </c>
      <c r="N547" s="69" t="str">
        <f t="shared" si="59"/>
        <v/>
      </c>
      <c r="O547" s="69" t="str">
        <f>IF($N547="P",COUNTIF($N$9:$N$9781,"P")-'Rosa e Controlli'!$I$33,"0")</f>
        <v>0</v>
      </c>
      <c r="P547" s="69" t="str">
        <f>IF($N547="D",COUNTIF($N$9:$N$9781,"D")-'Rosa e Controlli'!$I$34,"0")</f>
        <v>0</v>
      </c>
      <c r="Q547" s="69" t="str">
        <f>IF($N547="C",COUNTIF($N$9:$N$9781,"C")-'Rosa e Controlli'!$I$35,"0")</f>
        <v>0</v>
      </c>
      <c r="R547" s="69" t="str">
        <f>IF($N547="A",COUNTIF($N$9:$N$9781,"A")-'Rosa e Controlli'!$I$36,"0")</f>
        <v>0</v>
      </c>
      <c r="S547" s="69">
        <f t="shared" si="60"/>
        <v>0</v>
      </c>
      <c r="T547" s="69" t="str">
        <f t="shared" si="61"/>
        <v/>
      </c>
      <c r="U547" s="69"/>
      <c r="V547" s="69"/>
      <c r="W547" s="69"/>
    </row>
    <row r="548" spans="1:23" x14ac:dyDescent="0.25">
      <c r="A548" s="61" t="str">
        <f t="shared" si="56"/>
        <v/>
      </c>
      <c r="B548" s="77"/>
      <c r="C548" s="81" t="s">
        <v>64</v>
      </c>
      <c r="D548" s="81">
        <v>684</v>
      </c>
      <c r="E548" s="81" t="s">
        <v>671</v>
      </c>
      <c r="F548" s="81" t="s">
        <v>218</v>
      </c>
      <c r="G548" s="81">
        <v>8</v>
      </c>
      <c r="H548" s="61" t="str">
        <f t="shared" si="57"/>
        <v/>
      </c>
      <c r="I548" s="62" t="str">
        <f t="shared" si="62"/>
        <v/>
      </c>
      <c r="J548" s="62" t="str">
        <f>IF(B548&lt;&gt;"",COUNTIF(B$9:$B10322,B548),"")</f>
        <v/>
      </c>
      <c r="K548" s="62"/>
      <c r="L548" s="62" t="str">
        <f>IF(B548&lt;&gt;"",COUNTIF(M$9:$M10322,F548),"")</f>
        <v/>
      </c>
      <c r="M548" s="62" t="str">
        <f t="shared" si="58"/>
        <v/>
      </c>
      <c r="N548" s="69" t="str">
        <f t="shared" si="59"/>
        <v/>
      </c>
      <c r="O548" s="69" t="str">
        <f>IF($N548="P",COUNTIF($N$9:$N$9781,"P")-'Rosa e Controlli'!$I$33,"0")</f>
        <v>0</v>
      </c>
      <c r="P548" s="69" t="str">
        <f>IF($N548="D",COUNTIF($N$9:$N$9781,"D")-'Rosa e Controlli'!$I$34,"0")</f>
        <v>0</v>
      </c>
      <c r="Q548" s="69" t="str">
        <f>IF($N548="C",COUNTIF($N$9:$N$9781,"C")-'Rosa e Controlli'!$I$35,"0")</f>
        <v>0</v>
      </c>
      <c r="R548" s="69" t="str">
        <f>IF($N548="A",COUNTIF($N$9:$N$9781,"A")-'Rosa e Controlli'!$I$36,"0")</f>
        <v>0</v>
      </c>
      <c r="S548" s="69">
        <f t="shared" si="60"/>
        <v>0</v>
      </c>
      <c r="T548" s="69" t="str">
        <f t="shared" si="61"/>
        <v/>
      </c>
      <c r="U548" s="69"/>
      <c r="V548" s="69"/>
      <c r="W548" s="69"/>
    </row>
    <row r="549" spans="1:23" x14ac:dyDescent="0.25">
      <c r="A549" s="61" t="str">
        <f t="shared" si="56"/>
        <v/>
      </c>
      <c r="B549" s="77"/>
      <c r="C549" s="81" t="s">
        <v>64</v>
      </c>
      <c r="D549" s="81">
        <v>685</v>
      </c>
      <c r="E549" s="81" t="s">
        <v>167</v>
      </c>
      <c r="F549" s="81" t="s">
        <v>76</v>
      </c>
      <c r="G549" s="81">
        <v>16</v>
      </c>
      <c r="H549" s="61" t="str">
        <f t="shared" si="57"/>
        <v/>
      </c>
      <c r="I549" s="62" t="str">
        <f t="shared" si="62"/>
        <v/>
      </c>
      <c r="J549" s="62" t="str">
        <f>IF(B549&lt;&gt;"",COUNTIF(B$9:$B10323,B549),"")</f>
        <v/>
      </c>
      <c r="K549" s="62"/>
      <c r="L549" s="62" t="str">
        <f>IF(B549&lt;&gt;"",COUNTIF(M$9:$M10323,F549),"")</f>
        <v/>
      </c>
      <c r="M549" s="62" t="str">
        <f t="shared" si="58"/>
        <v/>
      </c>
      <c r="N549" s="69" t="str">
        <f t="shared" si="59"/>
        <v/>
      </c>
      <c r="O549" s="69" t="str">
        <f>IF($N549="P",COUNTIF($N$9:$N$9781,"P")-'Rosa e Controlli'!$I$33,"0")</f>
        <v>0</v>
      </c>
      <c r="P549" s="69" t="str">
        <f>IF($N549="D",COUNTIF($N$9:$N$9781,"D")-'Rosa e Controlli'!$I$34,"0")</f>
        <v>0</v>
      </c>
      <c r="Q549" s="69" t="str">
        <f>IF($N549="C",COUNTIF($N$9:$N$9781,"C")-'Rosa e Controlli'!$I$35,"0")</f>
        <v>0</v>
      </c>
      <c r="R549" s="69" t="str">
        <f>IF($N549="A",COUNTIF($N$9:$N$9781,"A")-'Rosa e Controlli'!$I$36,"0")</f>
        <v>0</v>
      </c>
      <c r="S549" s="69">
        <f t="shared" si="60"/>
        <v>0</v>
      </c>
      <c r="T549" s="69" t="str">
        <f t="shared" si="61"/>
        <v/>
      </c>
      <c r="U549" s="69"/>
      <c r="V549" s="69"/>
      <c r="W549" s="69"/>
    </row>
    <row r="550" spans="1:23" x14ac:dyDescent="0.25">
      <c r="A550" s="61" t="str">
        <f t="shared" si="56"/>
        <v/>
      </c>
      <c r="B550" s="77"/>
      <c r="C550" s="81" t="s">
        <v>64</v>
      </c>
      <c r="D550" s="81">
        <v>686</v>
      </c>
      <c r="E550" s="81" t="s">
        <v>188</v>
      </c>
      <c r="F550" s="81" t="s">
        <v>55</v>
      </c>
      <c r="G550" s="81">
        <v>26</v>
      </c>
      <c r="H550" s="61" t="str">
        <f t="shared" si="57"/>
        <v/>
      </c>
      <c r="I550" s="62" t="str">
        <f t="shared" si="62"/>
        <v/>
      </c>
      <c r="J550" s="62" t="str">
        <f>IF(B550&lt;&gt;"",COUNTIF(B$9:$B10324,B550),"")</f>
        <v/>
      </c>
      <c r="K550" s="62"/>
      <c r="L550" s="62" t="str">
        <f>IF(B550&lt;&gt;"",COUNTIF(M$9:$M10324,F550),"")</f>
        <v/>
      </c>
      <c r="M550" s="62" t="str">
        <f t="shared" si="58"/>
        <v/>
      </c>
      <c r="N550" s="69" t="str">
        <f t="shared" si="59"/>
        <v/>
      </c>
      <c r="O550" s="69" t="str">
        <f>IF($N550="P",COUNTIF($N$9:$N$9781,"P")-'Rosa e Controlli'!$I$33,"0")</f>
        <v>0</v>
      </c>
      <c r="P550" s="69" t="str">
        <f>IF($N550="D",COUNTIF($N$9:$N$9781,"D")-'Rosa e Controlli'!$I$34,"0")</f>
        <v>0</v>
      </c>
      <c r="Q550" s="69" t="str">
        <f>IF($N550="C",COUNTIF($N$9:$N$9781,"C")-'Rosa e Controlli'!$I$35,"0")</f>
        <v>0</v>
      </c>
      <c r="R550" s="69" t="str">
        <f>IF($N550="A",COUNTIF($N$9:$N$9781,"A")-'Rosa e Controlli'!$I$36,"0")</f>
        <v>0</v>
      </c>
      <c r="S550" s="69">
        <f t="shared" si="60"/>
        <v>0</v>
      </c>
      <c r="T550" s="69" t="str">
        <f t="shared" si="61"/>
        <v/>
      </c>
      <c r="U550" s="69"/>
      <c r="V550" s="69"/>
      <c r="W550" s="69"/>
    </row>
    <row r="551" spans="1:23" x14ac:dyDescent="0.25">
      <c r="A551" s="61" t="str">
        <f t="shared" si="56"/>
        <v/>
      </c>
      <c r="B551" s="77"/>
      <c r="C551" s="81" t="s">
        <v>64</v>
      </c>
      <c r="D551" s="81">
        <v>687</v>
      </c>
      <c r="E551" s="81" t="s">
        <v>672</v>
      </c>
      <c r="F551" s="81" t="s">
        <v>60</v>
      </c>
      <c r="G551" s="81">
        <v>18</v>
      </c>
      <c r="H551" s="61" t="str">
        <f t="shared" si="57"/>
        <v/>
      </c>
      <c r="I551" s="62" t="str">
        <f t="shared" si="62"/>
        <v/>
      </c>
      <c r="J551" s="62" t="str">
        <f>IF(B551&lt;&gt;"",COUNTIF(B$9:$B10325,B551),"")</f>
        <v/>
      </c>
      <c r="K551" s="62"/>
      <c r="L551" s="62" t="str">
        <f>IF(B551&lt;&gt;"",COUNTIF(M$9:$M10325,F551),"")</f>
        <v/>
      </c>
      <c r="M551" s="62" t="str">
        <f t="shared" si="58"/>
        <v/>
      </c>
      <c r="N551" s="69" t="str">
        <f t="shared" si="59"/>
        <v/>
      </c>
      <c r="O551" s="69" t="str">
        <f>IF($N551="P",COUNTIF($N$9:$N$9781,"P")-'Rosa e Controlli'!$I$33,"0")</f>
        <v>0</v>
      </c>
      <c r="P551" s="69" t="str">
        <f>IF($N551="D",COUNTIF($N$9:$N$9781,"D")-'Rosa e Controlli'!$I$34,"0")</f>
        <v>0</v>
      </c>
      <c r="Q551" s="69" t="str">
        <f>IF($N551="C",COUNTIF($N$9:$N$9781,"C")-'Rosa e Controlli'!$I$35,"0")</f>
        <v>0</v>
      </c>
      <c r="R551" s="69" t="str">
        <f>IF($N551="A",COUNTIF($N$9:$N$9781,"A")-'Rosa e Controlli'!$I$36,"0")</f>
        <v>0</v>
      </c>
      <c r="S551" s="69">
        <f t="shared" si="60"/>
        <v>0</v>
      </c>
      <c r="T551" s="69" t="str">
        <f t="shared" si="61"/>
        <v/>
      </c>
      <c r="U551" s="69"/>
      <c r="V551" s="69"/>
      <c r="W551" s="69"/>
    </row>
    <row r="552" spans="1:23" x14ac:dyDescent="0.25">
      <c r="A552" s="61" t="str">
        <f t="shared" si="56"/>
        <v/>
      </c>
      <c r="B552" s="77"/>
      <c r="C552" s="81" t="s">
        <v>64</v>
      </c>
      <c r="D552" s="81">
        <v>688</v>
      </c>
      <c r="E552" s="81" t="s">
        <v>168</v>
      </c>
      <c r="F552" s="81" t="s">
        <v>60</v>
      </c>
      <c r="G552" s="81">
        <v>8</v>
      </c>
      <c r="H552" s="61" t="str">
        <f t="shared" si="57"/>
        <v/>
      </c>
      <c r="I552" s="62" t="str">
        <f t="shared" si="62"/>
        <v/>
      </c>
      <c r="J552" s="62" t="str">
        <f>IF(B552&lt;&gt;"",COUNTIF(B$9:$B10326,B552),"")</f>
        <v/>
      </c>
      <c r="K552" s="62"/>
      <c r="L552" s="62" t="str">
        <f>IF(B552&lt;&gt;"",COUNTIF(M$9:$M10326,F552),"")</f>
        <v/>
      </c>
      <c r="M552" s="62" t="str">
        <f t="shared" si="58"/>
        <v/>
      </c>
      <c r="N552" s="69" t="str">
        <f t="shared" si="59"/>
        <v/>
      </c>
      <c r="O552" s="69" t="str">
        <f>IF($N552="P",COUNTIF($N$9:$N$9781,"P")-'Rosa e Controlli'!$I$33,"0")</f>
        <v>0</v>
      </c>
      <c r="P552" s="69" t="str">
        <f>IF($N552="D",COUNTIF($N$9:$N$9781,"D")-'Rosa e Controlli'!$I$34,"0")</f>
        <v>0</v>
      </c>
      <c r="Q552" s="69" t="str">
        <f>IF($N552="C",COUNTIF($N$9:$N$9781,"C")-'Rosa e Controlli'!$I$35,"0")</f>
        <v>0</v>
      </c>
      <c r="R552" s="69" t="str">
        <f>IF($N552="A",COUNTIF($N$9:$N$9781,"A")-'Rosa e Controlli'!$I$36,"0")</f>
        <v>0</v>
      </c>
      <c r="S552" s="69">
        <f t="shared" si="60"/>
        <v>0</v>
      </c>
      <c r="T552" s="69" t="str">
        <f t="shared" si="61"/>
        <v/>
      </c>
      <c r="U552" s="69"/>
      <c r="V552" s="69"/>
      <c r="W552" s="69"/>
    </row>
    <row r="553" spans="1:23" x14ac:dyDescent="0.25">
      <c r="A553" s="61" t="str">
        <f t="shared" si="56"/>
        <v/>
      </c>
      <c r="B553" s="77"/>
      <c r="C553" s="81" t="s">
        <v>64</v>
      </c>
      <c r="D553" s="81">
        <v>689</v>
      </c>
      <c r="E553" s="81" t="s">
        <v>673</v>
      </c>
      <c r="F553" s="81" t="s">
        <v>290</v>
      </c>
      <c r="G553" s="81">
        <v>12</v>
      </c>
      <c r="H553" s="61" t="str">
        <f t="shared" si="57"/>
        <v/>
      </c>
      <c r="I553" s="62" t="str">
        <f t="shared" si="62"/>
        <v/>
      </c>
      <c r="J553" s="62" t="str">
        <f>IF(B553&lt;&gt;"",COUNTIF(B$9:$B10327,B553),"")</f>
        <v/>
      </c>
      <c r="K553" s="62"/>
      <c r="L553" s="62" t="str">
        <f>IF(B553&lt;&gt;"",COUNTIF(M$9:$M10327,F553),"")</f>
        <v/>
      </c>
      <c r="M553" s="62" t="str">
        <f t="shared" si="58"/>
        <v/>
      </c>
      <c r="N553" s="69" t="str">
        <f t="shared" si="59"/>
        <v/>
      </c>
      <c r="O553" s="69" t="str">
        <f>IF($N553="P",COUNTIF($N$9:$N$9781,"P")-'Rosa e Controlli'!$I$33,"0")</f>
        <v>0</v>
      </c>
      <c r="P553" s="69" t="str">
        <f>IF($N553="D",COUNTIF($N$9:$N$9781,"D")-'Rosa e Controlli'!$I$34,"0")</f>
        <v>0</v>
      </c>
      <c r="Q553" s="69" t="str">
        <f>IF($N553="C",COUNTIF($N$9:$N$9781,"C")-'Rosa e Controlli'!$I$35,"0")</f>
        <v>0</v>
      </c>
      <c r="R553" s="69" t="str">
        <f>IF($N553="A",COUNTIF($N$9:$N$9781,"A")-'Rosa e Controlli'!$I$36,"0")</f>
        <v>0</v>
      </c>
      <c r="S553" s="69">
        <f t="shared" si="60"/>
        <v>0</v>
      </c>
      <c r="T553" s="69" t="str">
        <f t="shared" si="61"/>
        <v/>
      </c>
      <c r="U553" s="69"/>
      <c r="V553" s="69"/>
      <c r="W553" s="69"/>
    </row>
    <row r="554" spans="1:23" x14ac:dyDescent="0.25">
      <c r="A554" s="61" t="str">
        <f t="shared" si="56"/>
        <v/>
      </c>
      <c r="B554" s="77"/>
      <c r="C554" s="81" t="s">
        <v>64</v>
      </c>
      <c r="D554" s="81">
        <v>690</v>
      </c>
      <c r="E554" s="81" t="s">
        <v>674</v>
      </c>
      <c r="F554" s="81" t="s">
        <v>231</v>
      </c>
      <c r="G554" s="81">
        <v>5</v>
      </c>
      <c r="H554" s="61" t="str">
        <f t="shared" si="57"/>
        <v/>
      </c>
      <c r="I554" s="62" t="str">
        <f t="shared" si="62"/>
        <v/>
      </c>
      <c r="J554" s="62" t="str">
        <f>IF(B554&lt;&gt;"",COUNTIF(B$9:$B10328,B554),"")</f>
        <v/>
      </c>
      <c r="K554" s="62"/>
      <c r="L554" s="62" t="str">
        <f>IF(B554&lt;&gt;"",COUNTIF(M$9:$M10328,F554),"")</f>
        <v/>
      </c>
      <c r="M554" s="62" t="str">
        <f t="shared" si="58"/>
        <v/>
      </c>
      <c r="N554" s="69" t="str">
        <f t="shared" si="59"/>
        <v/>
      </c>
      <c r="O554" s="69" t="str">
        <f>IF($N554="P",COUNTIF($N$9:$N$9781,"P")-'Rosa e Controlli'!$I$33,"0")</f>
        <v>0</v>
      </c>
      <c r="P554" s="69" t="str">
        <f>IF($N554="D",COUNTIF($N$9:$N$9781,"D")-'Rosa e Controlli'!$I$34,"0")</f>
        <v>0</v>
      </c>
      <c r="Q554" s="69" t="str">
        <f>IF($N554="C",COUNTIF($N$9:$N$9781,"C")-'Rosa e Controlli'!$I$35,"0")</f>
        <v>0</v>
      </c>
      <c r="R554" s="69" t="str">
        <f>IF($N554="A",COUNTIF($N$9:$N$9781,"A")-'Rosa e Controlli'!$I$36,"0")</f>
        <v>0</v>
      </c>
      <c r="S554" s="69">
        <f t="shared" si="60"/>
        <v>0</v>
      </c>
      <c r="T554" s="69" t="str">
        <f t="shared" si="61"/>
        <v/>
      </c>
      <c r="U554" s="69"/>
      <c r="V554" s="69"/>
      <c r="W554" s="69"/>
    </row>
    <row r="555" spans="1:23" x14ac:dyDescent="0.25">
      <c r="A555" s="61" t="str">
        <f t="shared" si="56"/>
        <v/>
      </c>
      <c r="B555" s="77"/>
      <c r="C555" s="81" t="s">
        <v>64</v>
      </c>
      <c r="D555" s="81">
        <v>691</v>
      </c>
      <c r="E555" s="81" t="s">
        <v>675</v>
      </c>
      <c r="F555" s="81" t="s">
        <v>76</v>
      </c>
      <c r="G555" s="81">
        <v>2</v>
      </c>
      <c r="H555" s="61" t="str">
        <f t="shared" si="57"/>
        <v/>
      </c>
      <c r="I555" s="62" t="str">
        <f t="shared" si="62"/>
        <v/>
      </c>
      <c r="J555" s="62" t="str">
        <f>IF(B555&lt;&gt;"",COUNTIF(B$9:$B10329,B555),"")</f>
        <v/>
      </c>
      <c r="K555" s="62"/>
      <c r="L555" s="62" t="str">
        <f>IF(B555&lt;&gt;"",COUNTIF(M$9:$M10329,F555),"")</f>
        <v/>
      </c>
      <c r="M555" s="62" t="str">
        <f t="shared" si="58"/>
        <v/>
      </c>
      <c r="N555" s="69" t="str">
        <f t="shared" si="59"/>
        <v/>
      </c>
      <c r="O555" s="69" t="str">
        <f>IF($N555="P",COUNTIF($N$9:$N$9781,"P")-'Rosa e Controlli'!$I$33,"0")</f>
        <v>0</v>
      </c>
      <c r="P555" s="69" t="str">
        <f>IF($N555="D",COUNTIF($N$9:$N$9781,"D")-'Rosa e Controlli'!$I$34,"0")</f>
        <v>0</v>
      </c>
      <c r="Q555" s="69" t="str">
        <f>IF($N555="C",COUNTIF($N$9:$N$9781,"C")-'Rosa e Controlli'!$I$35,"0")</f>
        <v>0</v>
      </c>
      <c r="R555" s="69" t="str">
        <f>IF($N555="A",COUNTIF($N$9:$N$9781,"A")-'Rosa e Controlli'!$I$36,"0")</f>
        <v>0</v>
      </c>
      <c r="S555" s="69">
        <f t="shared" si="60"/>
        <v>0</v>
      </c>
      <c r="T555" s="69" t="str">
        <f t="shared" si="61"/>
        <v/>
      </c>
      <c r="U555" s="69"/>
      <c r="V555" s="69"/>
      <c r="W555" s="69"/>
    </row>
    <row r="556" spans="1:23" x14ac:dyDescent="0.25">
      <c r="A556" s="61" t="str">
        <f t="shared" si="56"/>
        <v/>
      </c>
      <c r="B556" s="77"/>
      <c r="C556" s="81" t="s">
        <v>64</v>
      </c>
      <c r="D556" s="81">
        <v>692</v>
      </c>
      <c r="E556" s="81" t="s">
        <v>676</v>
      </c>
      <c r="F556" s="81" t="s">
        <v>231</v>
      </c>
      <c r="G556" s="81">
        <v>11</v>
      </c>
      <c r="H556" s="61" t="str">
        <f t="shared" si="57"/>
        <v/>
      </c>
      <c r="I556" s="62" t="str">
        <f t="shared" si="62"/>
        <v/>
      </c>
      <c r="J556" s="62" t="str">
        <f>IF(B556&lt;&gt;"",COUNTIF(B$9:$B10330,B556),"")</f>
        <v/>
      </c>
      <c r="K556" s="62"/>
      <c r="L556" s="62" t="str">
        <f>IF(B556&lt;&gt;"",COUNTIF(M$9:$M10330,F556),"")</f>
        <v/>
      </c>
      <c r="M556" s="62" t="str">
        <f t="shared" si="58"/>
        <v/>
      </c>
      <c r="N556" s="69" t="str">
        <f t="shared" si="59"/>
        <v/>
      </c>
      <c r="O556" s="69" t="str">
        <f>IF($N556="P",COUNTIF($N$9:$N$9781,"P")-'Rosa e Controlli'!$I$33,"0")</f>
        <v>0</v>
      </c>
      <c r="P556" s="69" t="str">
        <f>IF($N556="D",COUNTIF($N$9:$N$9781,"D")-'Rosa e Controlli'!$I$34,"0")</f>
        <v>0</v>
      </c>
      <c r="Q556" s="69" t="str">
        <f>IF($N556="C",COUNTIF($N$9:$N$9781,"C")-'Rosa e Controlli'!$I$35,"0")</f>
        <v>0</v>
      </c>
      <c r="R556" s="69" t="str">
        <f>IF($N556="A",COUNTIF($N$9:$N$9781,"A")-'Rosa e Controlli'!$I$36,"0")</f>
        <v>0</v>
      </c>
      <c r="S556" s="69">
        <f t="shared" si="60"/>
        <v>0</v>
      </c>
      <c r="T556" s="69" t="str">
        <f t="shared" si="61"/>
        <v/>
      </c>
      <c r="U556" s="69"/>
      <c r="V556" s="69"/>
      <c r="W556" s="69"/>
    </row>
    <row r="557" spans="1:23" x14ac:dyDescent="0.25">
      <c r="A557" s="61" t="str">
        <f t="shared" si="56"/>
        <v/>
      </c>
      <c r="B557" s="77"/>
      <c r="C557" s="81" t="s">
        <v>64</v>
      </c>
      <c r="D557" s="81">
        <v>693</v>
      </c>
      <c r="E557" s="81" t="s">
        <v>677</v>
      </c>
      <c r="F557" s="81" t="s">
        <v>255</v>
      </c>
      <c r="G557" s="81">
        <v>6</v>
      </c>
      <c r="H557" s="61" t="str">
        <f t="shared" si="57"/>
        <v/>
      </c>
      <c r="I557" s="62" t="str">
        <f t="shared" si="62"/>
        <v/>
      </c>
      <c r="J557" s="62" t="str">
        <f>IF(B557&lt;&gt;"",COUNTIF(B$9:$B10331,B557),"")</f>
        <v/>
      </c>
      <c r="K557" s="62"/>
      <c r="L557" s="62" t="str">
        <f>IF(B557&lt;&gt;"",COUNTIF(M$9:$M10331,F557),"")</f>
        <v/>
      </c>
      <c r="M557" s="62" t="str">
        <f t="shared" si="58"/>
        <v/>
      </c>
      <c r="N557" s="69" t="str">
        <f t="shared" si="59"/>
        <v/>
      </c>
      <c r="O557" s="69" t="str">
        <f>IF($N557="P",COUNTIF($N$9:$N$9781,"P")-'Rosa e Controlli'!$I$33,"0")</f>
        <v>0</v>
      </c>
      <c r="P557" s="69" t="str">
        <f>IF($N557="D",COUNTIF($N$9:$N$9781,"D")-'Rosa e Controlli'!$I$34,"0")</f>
        <v>0</v>
      </c>
      <c r="Q557" s="69" t="str">
        <f>IF($N557="C",COUNTIF($N$9:$N$9781,"C")-'Rosa e Controlli'!$I$35,"0")</f>
        <v>0</v>
      </c>
      <c r="R557" s="69" t="str">
        <f>IF($N557="A",COUNTIF($N$9:$N$9781,"A")-'Rosa e Controlli'!$I$36,"0")</f>
        <v>0</v>
      </c>
      <c r="S557" s="69">
        <f t="shared" si="60"/>
        <v>0</v>
      </c>
      <c r="T557" s="69" t="str">
        <f t="shared" si="61"/>
        <v/>
      </c>
      <c r="U557" s="69"/>
      <c r="V557" s="69"/>
      <c r="W557" s="69"/>
    </row>
    <row r="558" spans="1:23" x14ac:dyDescent="0.25">
      <c r="A558" s="61" t="str">
        <f t="shared" si="56"/>
        <v/>
      </c>
      <c r="B558" s="77"/>
      <c r="C558" s="81" t="s">
        <v>64</v>
      </c>
      <c r="D558" s="81">
        <v>694</v>
      </c>
      <c r="E558" s="81" t="s">
        <v>678</v>
      </c>
      <c r="F558" s="81" t="s">
        <v>71</v>
      </c>
      <c r="G558" s="81">
        <v>5</v>
      </c>
      <c r="H558" s="61" t="str">
        <f t="shared" si="57"/>
        <v/>
      </c>
      <c r="I558" s="62" t="str">
        <f t="shared" si="62"/>
        <v/>
      </c>
      <c r="J558" s="62" t="str">
        <f>IF(B558&lt;&gt;"",COUNTIF(B$9:$B10332,B558),"")</f>
        <v/>
      </c>
      <c r="K558" s="62"/>
      <c r="L558" s="62" t="str">
        <f>IF(B558&lt;&gt;"",COUNTIF(M$9:$M10332,F558),"")</f>
        <v/>
      </c>
      <c r="M558" s="62" t="str">
        <f t="shared" si="58"/>
        <v/>
      </c>
      <c r="N558" s="69" t="str">
        <f t="shared" si="59"/>
        <v/>
      </c>
      <c r="O558" s="69" t="str">
        <f>IF($N558="P",COUNTIF($N$9:$N$9781,"P")-'Rosa e Controlli'!$I$33,"0")</f>
        <v>0</v>
      </c>
      <c r="P558" s="69" t="str">
        <f>IF($N558="D",COUNTIF($N$9:$N$9781,"D")-'Rosa e Controlli'!$I$34,"0")</f>
        <v>0</v>
      </c>
      <c r="Q558" s="69" t="str">
        <f>IF($N558="C",COUNTIF($N$9:$N$9781,"C")-'Rosa e Controlli'!$I$35,"0")</f>
        <v>0</v>
      </c>
      <c r="R558" s="69" t="str">
        <f>IF($N558="A",COUNTIF($N$9:$N$9781,"A")-'Rosa e Controlli'!$I$36,"0")</f>
        <v>0</v>
      </c>
      <c r="S558" s="69">
        <f t="shared" si="60"/>
        <v>0</v>
      </c>
      <c r="T558" s="69" t="str">
        <f t="shared" si="61"/>
        <v/>
      </c>
      <c r="U558" s="69"/>
      <c r="V558" s="69"/>
      <c r="W558" s="69"/>
    </row>
    <row r="559" spans="1:23" x14ac:dyDescent="0.25">
      <c r="A559" s="61" t="str">
        <f t="shared" si="56"/>
        <v/>
      </c>
      <c r="B559" s="77"/>
      <c r="C559" s="81" t="s">
        <v>64</v>
      </c>
      <c r="D559" s="81">
        <v>695</v>
      </c>
      <c r="E559" s="81" t="s">
        <v>679</v>
      </c>
      <c r="F559" s="81" t="s">
        <v>252</v>
      </c>
      <c r="G559" s="81">
        <v>13</v>
      </c>
      <c r="H559" s="61" t="str">
        <f t="shared" si="57"/>
        <v/>
      </c>
      <c r="I559" s="62" t="str">
        <f t="shared" si="62"/>
        <v/>
      </c>
      <c r="J559" s="62" t="str">
        <f>IF(B559&lt;&gt;"",COUNTIF(B$9:$B10333,B559),"")</f>
        <v/>
      </c>
      <c r="K559" s="62"/>
      <c r="L559" s="62" t="str">
        <f>IF(B559&lt;&gt;"",COUNTIF(M$9:$M10333,F559),"")</f>
        <v/>
      </c>
      <c r="M559" s="62" t="str">
        <f t="shared" si="58"/>
        <v/>
      </c>
      <c r="N559" s="69" t="str">
        <f t="shared" si="59"/>
        <v/>
      </c>
      <c r="O559" s="69" t="str">
        <f>IF($N559="P",COUNTIF($N$9:$N$9781,"P")-'Rosa e Controlli'!$I$33,"0")</f>
        <v>0</v>
      </c>
      <c r="P559" s="69" t="str">
        <f>IF($N559="D",COUNTIF($N$9:$N$9781,"D")-'Rosa e Controlli'!$I$34,"0")</f>
        <v>0</v>
      </c>
      <c r="Q559" s="69" t="str">
        <f>IF($N559="C",COUNTIF($N$9:$N$9781,"C")-'Rosa e Controlli'!$I$35,"0")</f>
        <v>0</v>
      </c>
      <c r="R559" s="69" t="str">
        <f>IF($N559="A",COUNTIF($N$9:$N$9781,"A")-'Rosa e Controlli'!$I$36,"0")</f>
        <v>0</v>
      </c>
      <c r="S559" s="69">
        <f t="shared" si="60"/>
        <v>0</v>
      </c>
      <c r="T559" s="69" t="str">
        <f t="shared" si="61"/>
        <v/>
      </c>
      <c r="U559" s="69"/>
      <c r="V559" s="69"/>
      <c r="W559" s="69"/>
    </row>
    <row r="560" spans="1:23" x14ac:dyDescent="0.25">
      <c r="A560" s="61" t="str">
        <f t="shared" si="56"/>
        <v/>
      </c>
      <c r="B560" s="77"/>
      <c r="C560" s="81" t="s">
        <v>64</v>
      </c>
      <c r="D560" s="81">
        <v>696</v>
      </c>
      <c r="E560" s="81" t="s">
        <v>680</v>
      </c>
      <c r="F560" s="81" t="s">
        <v>238</v>
      </c>
      <c r="G560" s="81">
        <v>7</v>
      </c>
      <c r="H560" s="61" t="str">
        <f t="shared" si="57"/>
        <v/>
      </c>
      <c r="I560" s="62" t="str">
        <f t="shared" si="62"/>
        <v/>
      </c>
      <c r="J560" s="62" t="str">
        <f>IF(B560&lt;&gt;"",COUNTIF(B$9:$B10334,B560),"")</f>
        <v/>
      </c>
      <c r="K560" s="62"/>
      <c r="L560" s="62" t="str">
        <f>IF(B560&lt;&gt;"",COUNTIF(M$9:$M10334,F560),"")</f>
        <v/>
      </c>
      <c r="M560" s="62" t="str">
        <f t="shared" si="58"/>
        <v/>
      </c>
      <c r="N560" s="69" t="str">
        <f t="shared" si="59"/>
        <v/>
      </c>
      <c r="O560" s="69" t="str">
        <f>IF($N560="P",COUNTIF($N$9:$N$9781,"P")-'Rosa e Controlli'!$I$33,"0")</f>
        <v>0</v>
      </c>
      <c r="P560" s="69" t="str">
        <f>IF($N560="D",COUNTIF($N$9:$N$9781,"D")-'Rosa e Controlli'!$I$34,"0")</f>
        <v>0</v>
      </c>
      <c r="Q560" s="69" t="str">
        <f>IF($N560="C",COUNTIF($N$9:$N$9781,"C")-'Rosa e Controlli'!$I$35,"0")</f>
        <v>0</v>
      </c>
      <c r="R560" s="69" t="str">
        <f>IF($N560="A",COUNTIF($N$9:$N$9781,"A")-'Rosa e Controlli'!$I$36,"0")</f>
        <v>0</v>
      </c>
      <c r="S560" s="69">
        <f t="shared" si="60"/>
        <v>0</v>
      </c>
      <c r="T560" s="69" t="str">
        <f t="shared" si="61"/>
        <v/>
      </c>
      <c r="U560" s="69"/>
      <c r="V560" s="69"/>
      <c r="W560" s="69"/>
    </row>
    <row r="561" spans="1:23" x14ac:dyDescent="0.25">
      <c r="A561" s="61" t="str">
        <f t="shared" si="56"/>
        <v/>
      </c>
      <c r="B561" s="77"/>
      <c r="C561" s="81" t="s">
        <v>64</v>
      </c>
      <c r="D561" s="81">
        <v>697</v>
      </c>
      <c r="E561" s="81" t="s">
        <v>681</v>
      </c>
      <c r="F561" s="81" t="s">
        <v>274</v>
      </c>
      <c r="G561" s="81">
        <v>3</v>
      </c>
      <c r="H561" s="61" t="str">
        <f t="shared" si="57"/>
        <v/>
      </c>
      <c r="I561" s="62" t="str">
        <f t="shared" si="62"/>
        <v/>
      </c>
      <c r="J561" s="62" t="str">
        <f>IF(B561&lt;&gt;"",COUNTIF(B$9:$B10335,B561),"")</f>
        <v/>
      </c>
      <c r="K561" s="62"/>
      <c r="L561" s="62" t="str">
        <f>IF(B561&lt;&gt;"",COUNTIF(M$9:$M10335,F561),"")</f>
        <v/>
      </c>
      <c r="M561" s="62" t="str">
        <f t="shared" si="58"/>
        <v/>
      </c>
      <c r="N561" s="69" t="str">
        <f t="shared" si="59"/>
        <v/>
      </c>
      <c r="O561" s="69" t="str">
        <f>IF($N561="P",COUNTIF($N$9:$N$9781,"P")-'Rosa e Controlli'!$I$33,"0")</f>
        <v>0</v>
      </c>
      <c r="P561" s="69" t="str">
        <f>IF($N561="D",COUNTIF($N$9:$N$9781,"D")-'Rosa e Controlli'!$I$34,"0")</f>
        <v>0</v>
      </c>
      <c r="Q561" s="69" t="str">
        <f>IF($N561="C",COUNTIF($N$9:$N$9781,"C")-'Rosa e Controlli'!$I$35,"0")</f>
        <v>0</v>
      </c>
      <c r="R561" s="69" t="str">
        <f>IF($N561="A",COUNTIF($N$9:$N$9781,"A")-'Rosa e Controlli'!$I$36,"0")</f>
        <v>0</v>
      </c>
      <c r="S561" s="69">
        <f t="shared" si="60"/>
        <v>0</v>
      </c>
      <c r="T561" s="69" t="str">
        <f t="shared" si="61"/>
        <v/>
      </c>
      <c r="U561" s="69"/>
      <c r="V561" s="69"/>
      <c r="W561" s="69"/>
    </row>
    <row r="562" spans="1:23" x14ac:dyDescent="0.25">
      <c r="A562" s="61" t="str">
        <f t="shared" si="56"/>
        <v/>
      </c>
      <c r="B562" s="77"/>
      <c r="C562" s="81" t="s">
        <v>64</v>
      </c>
      <c r="D562" s="81">
        <v>698</v>
      </c>
      <c r="E562" s="81" t="s">
        <v>169</v>
      </c>
      <c r="F562" s="81" t="s">
        <v>55</v>
      </c>
      <c r="G562" s="81">
        <v>13</v>
      </c>
      <c r="H562" s="61" t="str">
        <f t="shared" si="57"/>
        <v/>
      </c>
      <c r="I562" s="62" t="str">
        <f t="shared" si="62"/>
        <v/>
      </c>
      <c r="J562" s="62" t="str">
        <f>IF(B562&lt;&gt;"",COUNTIF(B$9:$B10336,B562),"")</f>
        <v/>
      </c>
      <c r="K562" s="62"/>
      <c r="L562" s="62" t="str">
        <f>IF(B562&lt;&gt;"",COUNTIF(M$9:$M10336,F562),"")</f>
        <v/>
      </c>
      <c r="M562" s="62" t="str">
        <f t="shared" si="58"/>
        <v/>
      </c>
      <c r="N562" s="69" t="str">
        <f t="shared" si="59"/>
        <v/>
      </c>
      <c r="O562" s="69" t="str">
        <f>IF($N562="P",COUNTIF($N$9:$N$9781,"P")-'Rosa e Controlli'!$I$33,"0")</f>
        <v>0</v>
      </c>
      <c r="P562" s="69" t="str">
        <f>IF($N562="D",COUNTIF($N$9:$N$9781,"D")-'Rosa e Controlli'!$I$34,"0")</f>
        <v>0</v>
      </c>
      <c r="Q562" s="69" t="str">
        <f>IF($N562="C",COUNTIF($N$9:$N$9781,"C")-'Rosa e Controlli'!$I$35,"0")</f>
        <v>0</v>
      </c>
      <c r="R562" s="69" t="str">
        <f>IF($N562="A",COUNTIF($N$9:$N$9781,"A")-'Rosa e Controlli'!$I$36,"0")</f>
        <v>0</v>
      </c>
      <c r="S562" s="69">
        <f t="shared" si="60"/>
        <v>0</v>
      </c>
      <c r="T562" s="69" t="str">
        <f t="shared" si="61"/>
        <v/>
      </c>
      <c r="U562" s="69"/>
      <c r="V562" s="69"/>
      <c r="W562" s="69"/>
    </row>
    <row r="563" spans="1:23" x14ac:dyDescent="0.25">
      <c r="A563" s="61" t="str">
        <f t="shared" si="56"/>
        <v/>
      </c>
      <c r="B563" s="77"/>
      <c r="C563" s="81" t="s">
        <v>64</v>
      </c>
      <c r="D563" s="81">
        <v>699</v>
      </c>
      <c r="E563" s="81" t="s">
        <v>682</v>
      </c>
      <c r="F563" s="81" t="s">
        <v>56</v>
      </c>
      <c r="G563" s="81">
        <v>9</v>
      </c>
      <c r="H563" s="61" t="str">
        <f t="shared" si="57"/>
        <v/>
      </c>
      <c r="I563" s="62" t="str">
        <f t="shared" si="62"/>
        <v/>
      </c>
      <c r="J563" s="62" t="str">
        <f>IF(B563&lt;&gt;"",COUNTIF(B$9:$B10337,B563),"")</f>
        <v/>
      </c>
      <c r="K563" s="62"/>
      <c r="L563" s="62" t="str">
        <f>IF(B563&lt;&gt;"",COUNTIF(M$9:$M10337,F563),"")</f>
        <v/>
      </c>
      <c r="M563" s="62" t="str">
        <f t="shared" si="58"/>
        <v/>
      </c>
      <c r="N563" s="69" t="str">
        <f t="shared" si="59"/>
        <v/>
      </c>
      <c r="O563" s="69" t="str">
        <f>IF($N563="P",COUNTIF($N$9:$N$9781,"P")-'Rosa e Controlli'!$I$33,"0")</f>
        <v>0</v>
      </c>
      <c r="P563" s="69" t="str">
        <f>IF($N563="D",COUNTIF($N$9:$N$9781,"D")-'Rosa e Controlli'!$I$34,"0")</f>
        <v>0</v>
      </c>
      <c r="Q563" s="69" t="str">
        <f>IF($N563="C",COUNTIF($N$9:$N$9781,"C")-'Rosa e Controlli'!$I$35,"0")</f>
        <v>0</v>
      </c>
      <c r="R563" s="69" t="str">
        <f>IF($N563="A",COUNTIF($N$9:$N$9781,"A")-'Rosa e Controlli'!$I$36,"0")</f>
        <v>0</v>
      </c>
      <c r="S563" s="69">
        <f t="shared" si="60"/>
        <v>0</v>
      </c>
      <c r="T563" s="69" t="str">
        <f t="shared" si="61"/>
        <v/>
      </c>
      <c r="U563" s="69"/>
      <c r="V563" s="69"/>
      <c r="W563" s="69"/>
    </row>
    <row r="564" spans="1:23" x14ac:dyDescent="0.25">
      <c r="A564" s="61" t="str">
        <f t="shared" si="56"/>
        <v/>
      </c>
      <c r="B564" s="77"/>
      <c r="C564" s="81" t="s">
        <v>64</v>
      </c>
      <c r="D564" s="81">
        <v>700</v>
      </c>
      <c r="E564" s="81" t="s">
        <v>683</v>
      </c>
      <c r="F564" s="81" t="s">
        <v>57</v>
      </c>
      <c r="G564" s="81">
        <v>12</v>
      </c>
      <c r="H564" s="61" t="str">
        <f t="shared" si="57"/>
        <v/>
      </c>
      <c r="I564" s="62" t="str">
        <f t="shared" si="62"/>
        <v/>
      </c>
      <c r="J564" s="62" t="str">
        <f>IF(B564&lt;&gt;"",COUNTIF(B$9:$B10338,B564),"")</f>
        <v/>
      </c>
      <c r="K564" s="62"/>
      <c r="L564" s="62" t="str">
        <f>IF(B564&lt;&gt;"",COUNTIF(M$9:$M10338,F564),"")</f>
        <v/>
      </c>
      <c r="M564" s="62" t="str">
        <f t="shared" si="58"/>
        <v/>
      </c>
      <c r="N564" s="69" t="str">
        <f t="shared" si="59"/>
        <v/>
      </c>
      <c r="O564" s="69" t="str">
        <f>IF($N564="P",COUNTIF($N$9:$N$9781,"P")-'Rosa e Controlli'!$I$33,"0")</f>
        <v>0</v>
      </c>
      <c r="P564" s="69" t="str">
        <f>IF($N564="D",COUNTIF($N$9:$N$9781,"D")-'Rosa e Controlli'!$I$34,"0")</f>
        <v>0</v>
      </c>
      <c r="Q564" s="69" t="str">
        <f>IF($N564="C",COUNTIF($N$9:$N$9781,"C")-'Rosa e Controlli'!$I$35,"0")</f>
        <v>0</v>
      </c>
      <c r="R564" s="69" t="str">
        <f>IF($N564="A",COUNTIF($N$9:$N$9781,"A")-'Rosa e Controlli'!$I$36,"0")</f>
        <v>0</v>
      </c>
      <c r="S564" s="69">
        <f t="shared" si="60"/>
        <v>0</v>
      </c>
      <c r="T564" s="69" t="str">
        <f t="shared" si="61"/>
        <v/>
      </c>
      <c r="U564" s="69"/>
      <c r="V564" s="69"/>
      <c r="W564" s="69"/>
    </row>
    <row r="565" spans="1:23" x14ac:dyDescent="0.25">
      <c r="A565" s="61" t="str">
        <f t="shared" si="56"/>
        <v/>
      </c>
      <c r="B565" s="77"/>
      <c r="C565" s="81" t="s">
        <v>64</v>
      </c>
      <c r="D565" s="81">
        <v>701</v>
      </c>
      <c r="E565" s="81" t="s">
        <v>170</v>
      </c>
      <c r="F565" s="81" t="s">
        <v>76</v>
      </c>
      <c r="G565" s="81">
        <v>4</v>
      </c>
      <c r="H565" s="61" t="str">
        <f t="shared" si="57"/>
        <v/>
      </c>
      <c r="I565" s="62" t="str">
        <f t="shared" si="62"/>
        <v/>
      </c>
      <c r="J565" s="62" t="str">
        <f>IF(B565&lt;&gt;"",COUNTIF(B$9:$B10339,B565),"")</f>
        <v/>
      </c>
      <c r="K565" s="62"/>
      <c r="L565" s="62" t="str">
        <f>IF(B565&lt;&gt;"",COUNTIF(M$9:$M10339,F565),"")</f>
        <v/>
      </c>
      <c r="M565" s="62" t="str">
        <f t="shared" si="58"/>
        <v/>
      </c>
      <c r="N565" s="69" t="str">
        <f t="shared" si="59"/>
        <v/>
      </c>
      <c r="O565" s="69" t="str">
        <f>IF($N565="P",COUNTIF($N$9:$N$9781,"P")-'Rosa e Controlli'!$I$33,"0")</f>
        <v>0</v>
      </c>
      <c r="P565" s="69" t="str">
        <f>IF($N565="D",COUNTIF($N$9:$N$9781,"D")-'Rosa e Controlli'!$I$34,"0")</f>
        <v>0</v>
      </c>
      <c r="Q565" s="69" t="str">
        <f>IF($N565="C",COUNTIF($N$9:$N$9781,"C")-'Rosa e Controlli'!$I$35,"0")</f>
        <v>0</v>
      </c>
      <c r="R565" s="69" t="str">
        <f>IF($N565="A",COUNTIF($N$9:$N$9781,"A")-'Rosa e Controlli'!$I$36,"0")</f>
        <v>0</v>
      </c>
      <c r="S565" s="69">
        <f t="shared" si="60"/>
        <v>0</v>
      </c>
      <c r="T565" s="69" t="str">
        <f t="shared" si="61"/>
        <v/>
      </c>
      <c r="U565" s="69"/>
      <c r="V565" s="69"/>
      <c r="W565" s="69"/>
    </row>
    <row r="566" spans="1:23" x14ac:dyDescent="0.25">
      <c r="A566" s="61" t="str">
        <f t="shared" si="56"/>
        <v/>
      </c>
      <c r="B566" s="77"/>
      <c r="C566" s="81" t="s">
        <v>64</v>
      </c>
      <c r="D566" s="81">
        <v>702</v>
      </c>
      <c r="E566" s="81" t="s">
        <v>684</v>
      </c>
      <c r="F566" s="81" t="s">
        <v>242</v>
      </c>
      <c r="G566" s="81">
        <v>7</v>
      </c>
      <c r="H566" s="61" t="str">
        <f t="shared" si="57"/>
        <v/>
      </c>
      <c r="I566" s="62" t="str">
        <f t="shared" si="62"/>
        <v/>
      </c>
      <c r="J566" s="62" t="str">
        <f>IF(B566&lt;&gt;"",COUNTIF(B$9:$B10340,B566),"")</f>
        <v/>
      </c>
      <c r="K566" s="62"/>
      <c r="L566" s="62" t="str">
        <f>IF(B566&lt;&gt;"",COUNTIF(M$9:$M10340,F566),"")</f>
        <v/>
      </c>
      <c r="M566" s="62" t="str">
        <f t="shared" si="58"/>
        <v/>
      </c>
      <c r="N566" s="69" t="str">
        <f t="shared" si="59"/>
        <v/>
      </c>
      <c r="O566" s="69" t="str">
        <f>IF($N566="P",COUNTIF($N$9:$N$9781,"P")-'Rosa e Controlli'!$I$33,"0")</f>
        <v>0</v>
      </c>
      <c r="P566" s="69" t="str">
        <f>IF($N566="D",COUNTIF($N$9:$N$9781,"D")-'Rosa e Controlli'!$I$34,"0")</f>
        <v>0</v>
      </c>
      <c r="Q566" s="69" t="str">
        <f>IF($N566="C",COUNTIF($N$9:$N$9781,"C")-'Rosa e Controlli'!$I$35,"0")</f>
        <v>0</v>
      </c>
      <c r="R566" s="69" t="str">
        <f>IF($N566="A",COUNTIF($N$9:$N$9781,"A")-'Rosa e Controlli'!$I$36,"0")</f>
        <v>0</v>
      </c>
      <c r="S566" s="69">
        <f t="shared" si="60"/>
        <v>0</v>
      </c>
      <c r="T566" s="69" t="str">
        <f t="shared" si="61"/>
        <v/>
      </c>
      <c r="U566" s="69"/>
      <c r="V566" s="69"/>
      <c r="W566" s="69"/>
    </row>
    <row r="567" spans="1:23" x14ac:dyDescent="0.25">
      <c r="A567" s="61" t="str">
        <f t="shared" si="56"/>
        <v/>
      </c>
      <c r="B567" s="77"/>
      <c r="C567" s="81" t="s">
        <v>64</v>
      </c>
      <c r="D567" s="81">
        <v>703</v>
      </c>
      <c r="E567" s="81" t="s">
        <v>685</v>
      </c>
      <c r="F567" s="81" t="s">
        <v>242</v>
      </c>
      <c r="G567" s="81">
        <v>12</v>
      </c>
      <c r="H567" s="61" t="str">
        <f t="shared" si="57"/>
        <v/>
      </c>
      <c r="I567" s="62" t="str">
        <f t="shared" si="62"/>
        <v/>
      </c>
      <c r="J567" s="62" t="str">
        <f>IF(B567&lt;&gt;"",COUNTIF(B$9:$B10341,B567),"")</f>
        <v/>
      </c>
      <c r="K567" s="62"/>
      <c r="L567" s="62" t="str">
        <f>IF(B567&lt;&gt;"",COUNTIF(M$9:$M10341,F567),"")</f>
        <v/>
      </c>
      <c r="M567" s="62" t="str">
        <f t="shared" si="58"/>
        <v/>
      </c>
      <c r="N567" s="69" t="str">
        <f t="shared" si="59"/>
        <v/>
      </c>
      <c r="O567" s="69" t="str">
        <f>IF($N567="P",COUNTIF($N$9:$N$9781,"P")-'Rosa e Controlli'!$I$33,"0")</f>
        <v>0</v>
      </c>
      <c r="P567" s="69" t="str">
        <f>IF($N567="D",COUNTIF($N$9:$N$9781,"D")-'Rosa e Controlli'!$I$34,"0")</f>
        <v>0</v>
      </c>
      <c r="Q567" s="69" t="str">
        <f>IF($N567="C",COUNTIF($N$9:$N$9781,"C")-'Rosa e Controlli'!$I$35,"0")</f>
        <v>0</v>
      </c>
      <c r="R567" s="69" t="str">
        <f>IF($N567="A",COUNTIF($N$9:$N$9781,"A")-'Rosa e Controlli'!$I$36,"0")</f>
        <v>0</v>
      </c>
      <c r="S567" s="69">
        <f t="shared" si="60"/>
        <v>0</v>
      </c>
      <c r="T567" s="69" t="str">
        <f t="shared" si="61"/>
        <v/>
      </c>
      <c r="U567" s="69"/>
      <c r="V567" s="69"/>
      <c r="W567" s="69"/>
    </row>
    <row r="568" spans="1:23" x14ac:dyDescent="0.25">
      <c r="A568" s="61" t="str">
        <f t="shared" si="56"/>
        <v/>
      </c>
      <c r="B568" s="77"/>
      <c r="C568" s="81" t="s">
        <v>64</v>
      </c>
      <c r="D568" s="81">
        <v>704</v>
      </c>
      <c r="E568" s="81" t="s">
        <v>686</v>
      </c>
      <c r="F568" s="81" t="s">
        <v>274</v>
      </c>
      <c r="G568" s="81">
        <v>3</v>
      </c>
      <c r="H568" s="61" t="str">
        <f t="shared" si="57"/>
        <v/>
      </c>
      <c r="I568" s="62" t="str">
        <f t="shared" si="62"/>
        <v/>
      </c>
      <c r="J568" s="62" t="str">
        <f>IF(B568&lt;&gt;"",COUNTIF(B$9:$B10342,B568),"")</f>
        <v/>
      </c>
      <c r="K568" s="62"/>
      <c r="L568" s="62" t="str">
        <f>IF(B568&lt;&gt;"",COUNTIF(M$9:$M10342,F568),"")</f>
        <v/>
      </c>
      <c r="M568" s="62" t="str">
        <f t="shared" si="58"/>
        <v/>
      </c>
      <c r="N568" s="69" t="str">
        <f t="shared" si="59"/>
        <v/>
      </c>
      <c r="O568" s="69" t="str">
        <f>IF($N568="P",COUNTIF($N$9:$N$9781,"P")-'Rosa e Controlli'!$I$33,"0")</f>
        <v>0</v>
      </c>
      <c r="P568" s="69" t="str">
        <f>IF($N568="D",COUNTIF($N$9:$N$9781,"D")-'Rosa e Controlli'!$I$34,"0")</f>
        <v>0</v>
      </c>
      <c r="Q568" s="69" t="str">
        <f>IF($N568="C",COUNTIF($N$9:$N$9781,"C")-'Rosa e Controlli'!$I$35,"0")</f>
        <v>0</v>
      </c>
      <c r="R568" s="69" t="str">
        <f>IF($N568="A",COUNTIF($N$9:$N$9781,"A")-'Rosa e Controlli'!$I$36,"0")</f>
        <v>0</v>
      </c>
      <c r="S568" s="69">
        <f t="shared" si="60"/>
        <v>0</v>
      </c>
      <c r="T568" s="69" t="str">
        <f t="shared" si="61"/>
        <v/>
      </c>
      <c r="U568" s="69"/>
      <c r="V568" s="69"/>
      <c r="W568" s="69"/>
    </row>
    <row r="569" spans="1:23" x14ac:dyDescent="0.25">
      <c r="A569" s="61" t="str">
        <f t="shared" si="56"/>
        <v/>
      </c>
      <c r="B569" s="77"/>
      <c r="C569" s="81" t="s">
        <v>64</v>
      </c>
      <c r="D569" s="81">
        <v>705</v>
      </c>
      <c r="E569" s="81" t="s">
        <v>687</v>
      </c>
      <c r="F569" s="81" t="s">
        <v>60</v>
      </c>
      <c r="G569" s="81">
        <v>11</v>
      </c>
      <c r="H569" s="61" t="str">
        <f t="shared" si="57"/>
        <v/>
      </c>
      <c r="I569" s="62" t="str">
        <f t="shared" si="62"/>
        <v/>
      </c>
      <c r="J569" s="62" t="str">
        <f>IF(B569&lt;&gt;"",COUNTIF(B$9:$B10343,B569),"")</f>
        <v/>
      </c>
      <c r="K569" s="62"/>
      <c r="L569" s="62" t="str">
        <f>IF(B569&lt;&gt;"",COUNTIF(M$9:$M10343,F569),"")</f>
        <v/>
      </c>
      <c r="M569" s="62" t="str">
        <f t="shared" si="58"/>
        <v/>
      </c>
      <c r="N569" s="69" t="str">
        <f t="shared" si="59"/>
        <v/>
      </c>
      <c r="O569" s="69" t="str">
        <f>IF($N569="P",COUNTIF($N$9:$N$9781,"P")-'Rosa e Controlli'!$I$33,"0")</f>
        <v>0</v>
      </c>
      <c r="P569" s="69" t="str">
        <f>IF($N569="D",COUNTIF($N$9:$N$9781,"D")-'Rosa e Controlli'!$I$34,"0")</f>
        <v>0</v>
      </c>
      <c r="Q569" s="69" t="str">
        <f>IF($N569="C",COUNTIF($N$9:$N$9781,"C")-'Rosa e Controlli'!$I$35,"0")</f>
        <v>0</v>
      </c>
      <c r="R569" s="69" t="str">
        <f>IF($N569="A",COUNTIF($N$9:$N$9781,"A")-'Rosa e Controlli'!$I$36,"0")</f>
        <v>0</v>
      </c>
      <c r="S569" s="69">
        <f t="shared" si="60"/>
        <v>0</v>
      </c>
      <c r="T569" s="69" t="str">
        <f t="shared" si="61"/>
        <v/>
      </c>
      <c r="U569" s="69"/>
      <c r="V569" s="69"/>
      <c r="W569" s="69"/>
    </row>
    <row r="570" spans="1:23" x14ac:dyDescent="0.25">
      <c r="A570" s="61" t="str">
        <f t="shared" si="56"/>
        <v/>
      </c>
      <c r="B570" s="77"/>
      <c r="C570" s="81" t="s">
        <v>64</v>
      </c>
      <c r="D570" s="81">
        <v>706</v>
      </c>
      <c r="E570" s="81" t="s">
        <v>688</v>
      </c>
      <c r="F570" s="81" t="s">
        <v>225</v>
      </c>
      <c r="G570" s="81">
        <v>17</v>
      </c>
      <c r="H570" s="61" t="str">
        <f t="shared" si="57"/>
        <v/>
      </c>
      <c r="I570" s="62" t="str">
        <f t="shared" si="62"/>
        <v/>
      </c>
      <c r="J570" s="62" t="str">
        <f>IF(B570&lt;&gt;"",COUNTIF(B$9:$B10344,B570),"")</f>
        <v/>
      </c>
      <c r="K570" s="62"/>
      <c r="L570" s="62" t="str">
        <f>IF(B570&lt;&gt;"",COUNTIF(M$9:$M10344,F570),"")</f>
        <v/>
      </c>
      <c r="M570" s="62" t="str">
        <f t="shared" si="58"/>
        <v/>
      </c>
      <c r="N570" s="69" t="str">
        <f t="shared" si="59"/>
        <v/>
      </c>
      <c r="O570" s="69" t="str">
        <f>IF($N570="P",COUNTIF($N$9:$N$9781,"P")-'Rosa e Controlli'!$I$33,"0")</f>
        <v>0</v>
      </c>
      <c r="P570" s="69" t="str">
        <f>IF($N570="D",COUNTIF($N$9:$N$9781,"D")-'Rosa e Controlli'!$I$34,"0")</f>
        <v>0</v>
      </c>
      <c r="Q570" s="69" t="str">
        <f>IF($N570="C",COUNTIF($N$9:$N$9781,"C")-'Rosa e Controlli'!$I$35,"0")</f>
        <v>0</v>
      </c>
      <c r="R570" s="69" t="str">
        <f>IF($N570="A",COUNTIF($N$9:$N$9781,"A")-'Rosa e Controlli'!$I$36,"0")</f>
        <v>0</v>
      </c>
      <c r="S570" s="69">
        <f t="shared" si="60"/>
        <v>0</v>
      </c>
      <c r="T570" s="69" t="str">
        <f t="shared" si="61"/>
        <v/>
      </c>
      <c r="U570" s="69"/>
      <c r="V570" s="69"/>
      <c r="W570" s="69"/>
    </row>
    <row r="571" spans="1:23" x14ac:dyDescent="0.25">
      <c r="A571" s="61" t="str">
        <f t="shared" si="56"/>
        <v/>
      </c>
      <c r="B571" s="77"/>
      <c r="C571" s="81" t="s">
        <v>64</v>
      </c>
      <c r="D571" s="81">
        <v>707</v>
      </c>
      <c r="E571" s="81" t="s">
        <v>171</v>
      </c>
      <c r="F571" s="81" t="s">
        <v>56</v>
      </c>
      <c r="G571" s="81">
        <v>12</v>
      </c>
      <c r="H571" s="61" t="str">
        <f t="shared" si="57"/>
        <v/>
      </c>
      <c r="I571" s="62" t="str">
        <f t="shared" si="62"/>
        <v/>
      </c>
      <c r="J571" s="62" t="str">
        <f>IF(B571&lt;&gt;"",COUNTIF(B$9:$B10345,B571),"")</f>
        <v/>
      </c>
      <c r="K571" s="62"/>
      <c r="L571" s="62" t="str">
        <f>IF(B571&lt;&gt;"",COUNTIF(M$9:$M10345,F571),"")</f>
        <v/>
      </c>
      <c r="M571" s="62" t="str">
        <f t="shared" si="58"/>
        <v/>
      </c>
      <c r="N571" s="69" t="str">
        <f t="shared" si="59"/>
        <v/>
      </c>
      <c r="O571" s="69" t="str">
        <f>IF($N571="P",COUNTIF($N$9:$N$9781,"P")-'Rosa e Controlli'!$I$33,"0")</f>
        <v>0</v>
      </c>
      <c r="P571" s="69" t="str">
        <f>IF($N571="D",COUNTIF($N$9:$N$9781,"D")-'Rosa e Controlli'!$I$34,"0")</f>
        <v>0</v>
      </c>
      <c r="Q571" s="69" t="str">
        <f>IF($N571="C",COUNTIF($N$9:$N$9781,"C")-'Rosa e Controlli'!$I$35,"0")</f>
        <v>0</v>
      </c>
      <c r="R571" s="69" t="str">
        <f>IF($N571="A",COUNTIF($N$9:$N$9781,"A")-'Rosa e Controlli'!$I$36,"0")</f>
        <v>0</v>
      </c>
      <c r="S571" s="69">
        <f t="shared" si="60"/>
        <v>0</v>
      </c>
      <c r="T571" s="69" t="str">
        <f t="shared" si="61"/>
        <v/>
      </c>
      <c r="U571" s="69"/>
      <c r="V571" s="69"/>
      <c r="W571" s="69"/>
    </row>
    <row r="572" spans="1:23" x14ac:dyDescent="0.25">
      <c r="A572" s="61" t="str">
        <f t="shared" si="56"/>
        <v/>
      </c>
      <c r="B572" s="77"/>
      <c r="C572" s="81" t="s">
        <v>64</v>
      </c>
      <c r="D572" s="81">
        <v>708</v>
      </c>
      <c r="E572" s="81" t="s">
        <v>172</v>
      </c>
      <c r="F572" s="81" t="s">
        <v>61</v>
      </c>
      <c r="G572" s="81">
        <v>13</v>
      </c>
      <c r="H572" s="61" t="str">
        <f t="shared" si="57"/>
        <v/>
      </c>
      <c r="I572" s="62" t="str">
        <f t="shared" si="62"/>
        <v/>
      </c>
      <c r="J572" s="62" t="str">
        <f>IF(B572&lt;&gt;"",COUNTIF(B$9:$B10346,B572),"")</f>
        <v/>
      </c>
      <c r="K572" s="62"/>
      <c r="L572" s="62" t="str">
        <f>IF(B572&lt;&gt;"",COUNTIF(M$9:$M10346,F572),"")</f>
        <v/>
      </c>
      <c r="M572" s="62" t="str">
        <f t="shared" si="58"/>
        <v/>
      </c>
      <c r="N572" s="69" t="str">
        <f t="shared" si="59"/>
        <v/>
      </c>
      <c r="O572" s="69" t="str">
        <f>IF($N572="P",COUNTIF($N$9:$N$9781,"P")-'Rosa e Controlli'!$I$33,"0")</f>
        <v>0</v>
      </c>
      <c r="P572" s="69" t="str">
        <f>IF($N572="D",COUNTIF($N$9:$N$9781,"D")-'Rosa e Controlli'!$I$34,"0")</f>
        <v>0</v>
      </c>
      <c r="Q572" s="69" t="str">
        <f>IF($N572="C",COUNTIF($N$9:$N$9781,"C")-'Rosa e Controlli'!$I$35,"0")</f>
        <v>0</v>
      </c>
      <c r="R572" s="69" t="str">
        <f>IF($N572="A",COUNTIF($N$9:$N$9781,"A")-'Rosa e Controlli'!$I$36,"0")</f>
        <v>0</v>
      </c>
      <c r="S572" s="69">
        <f t="shared" si="60"/>
        <v>0</v>
      </c>
      <c r="T572" s="69" t="str">
        <f t="shared" si="61"/>
        <v/>
      </c>
      <c r="U572" s="69"/>
      <c r="V572" s="69"/>
      <c r="W572" s="69"/>
    </row>
    <row r="573" spans="1:23" x14ac:dyDescent="0.25">
      <c r="A573" s="61" t="str">
        <f t="shared" si="56"/>
        <v/>
      </c>
      <c r="B573" s="77"/>
      <c r="C573" s="81" t="s">
        <v>64</v>
      </c>
      <c r="D573" s="81">
        <v>709</v>
      </c>
      <c r="E573" s="81" t="s">
        <v>689</v>
      </c>
      <c r="F573" s="81" t="s">
        <v>262</v>
      </c>
      <c r="G573" s="81">
        <v>6</v>
      </c>
      <c r="H573" s="61" t="str">
        <f t="shared" si="57"/>
        <v/>
      </c>
      <c r="I573" s="62" t="str">
        <f t="shared" si="62"/>
        <v/>
      </c>
      <c r="J573" s="62" t="str">
        <f>IF(B573&lt;&gt;"",COUNTIF(B$9:$B10347,B573),"")</f>
        <v/>
      </c>
      <c r="K573" s="62"/>
      <c r="L573" s="62" t="str">
        <f>IF(B573&lt;&gt;"",COUNTIF(M$9:$M10347,F573),"")</f>
        <v/>
      </c>
      <c r="M573" s="62" t="str">
        <f t="shared" si="58"/>
        <v/>
      </c>
      <c r="N573" s="69" t="str">
        <f t="shared" si="59"/>
        <v/>
      </c>
      <c r="O573" s="69" t="str">
        <f>IF($N573="P",COUNTIF($N$9:$N$9781,"P")-'Rosa e Controlli'!$I$33,"0")</f>
        <v>0</v>
      </c>
      <c r="P573" s="69" t="str">
        <f>IF($N573="D",COUNTIF($N$9:$N$9781,"D")-'Rosa e Controlli'!$I$34,"0")</f>
        <v>0</v>
      </c>
      <c r="Q573" s="69" t="str">
        <f>IF($N573="C",COUNTIF($N$9:$N$9781,"C")-'Rosa e Controlli'!$I$35,"0")</f>
        <v>0</v>
      </c>
      <c r="R573" s="69" t="str">
        <f>IF($N573="A",COUNTIF($N$9:$N$9781,"A")-'Rosa e Controlli'!$I$36,"0")</f>
        <v>0</v>
      </c>
      <c r="S573" s="69">
        <f t="shared" si="60"/>
        <v>0</v>
      </c>
      <c r="T573" s="69" t="str">
        <f t="shared" si="61"/>
        <v/>
      </c>
      <c r="U573" s="69"/>
      <c r="V573" s="69"/>
      <c r="W573" s="69"/>
    </row>
    <row r="574" spans="1:23" x14ac:dyDescent="0.25">
      <c r="A574" s="61" t="str">
        <f t="shared" si="56"/>
        <v/>
      </c>
      <c r="B574" s="77"/>
      <c r="C574" s="81" t="s">
        <v>64</v>
      </c>
      <c r="D574" s="81">
        <v>710</v>
      </c>
      <c r="E574" s="81" t="s">
        <v>690</v>
      </c>
      <c r="F574" s="81" t="s">
        <v>238</v>
      </c>
      <c r="G574" s="81">
        <v>6</v>
      </c>
      <c r="H574" s="61" t="str">
        <f t="shared" si="57"/>
        <v/>
      </c>
      <c r="I574" s="62" t="str">
        <f t="shared" si="62"/>
        <v/>
      </c>
      <c r="J574" s="62" t="str">
        <f>IF(B574&lt;&gt;"",COUNTIF(B$9:$B10348,B574),"")</f>
        <v/>
      </c>
      <c r="K574" s="62"/>
      <c r="L574" s="62" t="str">
        <f>IF(B574&lt;&gt;"",COUNTIF(M$9:$M10348,F574),"")</f>
        <v/>
      </c>
      <c r="M574" s="62" t="str">
        <f t="shared" si="58"/>
        <v/>
      </c>
      <c r="N574" s="69" t="str">
        <f t="shared" si="59"/>
        <v/>
      </c>
      <c r="O574" s="69" t="str">
        <f>IF($N574="P",COUNTIF($N$9:$N$9781,"P")-'Rosa e Controlli'!$I$33,"0")</f>
        <v>0</v>
      </c>
      <c r="P574" s="69" t="str">
        <f>IF($N574="D",COUNTIF($N$9:$N$9781,"D")-'Rosa e Controlli'!$I$34,"0")</f>
        <v>0</v>
      </c>
      <c r="Q574" s="69" t="str">
        <f>IF($N574="C",COUNTIF($N$9:$N$9781,"C")-'Rosa e Controlli'!$I$35,"0")</f>
        <v>0</v>
      </c>
      <c r="R574" s="69" t="str">
        <f>IF($N574="A",COUNTIF($N$9:$N$9781,"A")-'Rosa e Controlli'!$I$36,"0")</f>
        <v>0</v>
      </c>
      <c r="S574" s="69">
        <f t="shared" si="60"/>
        <v>0</v>
      </c>
      <c r="T574" s="69" t="str">
        <f t="shared" si="61"/>
        <v/>
      </c>
      <c r="U574" s="69"/>
      <c r="V574" s="69"/>
      <c r="W574" s="69"/>
    </row>
    <row r="575" spans="1:23" x14ac:dyDescent="0.25">
      <c r="A575" s="61" t="str">
        <f t="shared" si="56"/>
        <v/>
      </c>
      <c r="B575" s="77"/>
      <c r="C575" s="81" t="s">
        <v>64</v>
      </c>
      <c r="D575" s="81">
        <v>711</v>
      </c>
      <c r="E575" s="81" t="s">
        <v>691</v>
      </c>
      <c r="F575" s="81" t="s">
        <v>59</v>
      </c>
      <c r="G575" s="81">
        <v>6</v>
      </c>
      <c r="H575" s="61" t="str">
        <f t="shared" si="57"/>
        <v/>
      </c>
      <c r="I575" s="62" t="str">
        <f t="shared" si="62"/>
        <v/>
      </c>
      <c r="J575" s="62" t="str">
        <f>IF(B575&lt;&gt;"",COUNTIF(B$9:$B10349,B575),"")</f>
        <v/>
      </c>
      <c r="K575" s="62"/>
      <c r="L575" s="62" t="str">
        <f>IF(B575&lt;&gt;"",COUNTIF(M$9:$M10349,F575),"")</f>
        <v/>
      </c>
      <c r="M575" s="62" t="str">
        <f t="shared" si="58"/>
        <v/>
      </c>
      <c r="N575" s="69" t="str">
        <f t="shared" si="59"/>
        <v/>
      </c>
      <c r="O575" s="69" t="str">
        <f>IF($N575="P",COUNTIF($N$9:$N$9781,"P")-'Rosa e Controlli'!$I$33,"0")</f>
        <v>0</v>
      </c>
      <c r="P575" s="69" t="str">
        <f>IF($N575="D",COUNTIF($N$9:$N$9781,"D")-'Rosa e Controlli'!$I$34,"0")</f>
        <v>0</v>
      </c>
      <c r="Q575" s="69" t="str">
        <f>IF($N575="C",COUNTIF($N$9:$N$9781,"C")-'Rosa e Controlli'!$I$35,"0")</f>
        <v>0</v>
      </c>
      <c r="R575" s="69" t="str">
        <f>IF($N575="A",COUNTIF($N$9:$N$9781,"A")-'Rosa e Controlli'!$I$36,"0")</f>
        <v>0</v>
      </c>
      <c r="S575" s="69">
        <f t="shared" si="60"/>
        <v>0</v>
      </c>
      <c r="T575" s="69" t="str">
        <f t="shared" si="61"/>
        <v/>
      </c>
      <c r="U575" s="69"/>
      <c r="V575" s="69"/>
      <c r="W575" s="69"/>
    </row>
    <row r="576" spans="1:23" x14ac:dyDescent="0.25">
      <c r="A576" s="61" t="str">
        <f t="shared" si="56"/>
        <v/>
      </c>
      <c r="B576" s="77"/>
      <c r="C576" s="81" t="s">
        <v>64</v>
      </c>
      <c r="D576" s="81">
        <v>712</v>
      </c>
      <c r="E576" s="81" t="s">
        <v>173</v>
      </c>
      <c r="F576" s="81" t="s">
        <v>69</v>
      </c>
      <c r="G576" s="81">
        <v>15</v>
      </c>
      <c r="H576" s="61" t="str">
        <f t="shared" si="57"/>
        <v/>
      </c>
      <c r="I576" s="62" t="str">
        <f t="shared" si="62"/>
        <v/>
      </c>
      <c r="J576" s="62" t="str">
        <f>IF(B576&lt;&gt;"",COUNTIF(B$9:$B10350,B576),"")</f>
        <v/>
      </c>
      <c r="K576" s="62"/>
      <c r="L576" s="62" t="str">
        <f>IF(B576&lt;&gt;"",COUNTIF(M$9:$M10350,F576),"")</f>
        <v/>
      </c>
      <c r="M576" s="62" t="str">
        <f t="shared" si="58"/>
        <v/>
      </c>
      <c r="N576" s="69" t="str">
        <f t="shared" si="59"/>
        <v/>
      </c>
      <c r="O576" s="69" t="str">
        <f>IF($N576="P",COUNTIF($N$9:$N$9781,"P")-'Rosa e Controlli'!$I$33,"0")</f>
        <v>0</v>
      </c>
      <c r="P576" s="69" t="str">
        <f>IF($N576="D",COUNTIF($N$9:$N$9781,"D")-'Rosa e Controlli'!$I$34,"0")</f>
        <v>0</v>
      </c>
      <c r="Q576" s="69" t="str">
        <f>IF($N576="C",COUNTIF($N$9:$N$9781,"C")-'Rosa e Controlli'!$I$35,"0")</f>
        <v>0</v>
      </c>
      <c r="R576" s="69" t="str">
        <f>IF($N576="A",COUNTIF($N$9:$N$9781,"A")-'Rosa e Controlli'!$I$36,"0")</f>
        <v>0</v>
      </c>
      <c r="S576" s="69">
        <f t="shared" si="60"/>
        <v>0</v>
      </c>
      <c r="T576" s="69" t="str">
        <f t="shared" si="61"/>
        <v/>
      </c>
      <c r="U576" s="69"/>
      <c r="V576" s="69"/>
      <c r="W576" s="69"/>
    </row>
    <row r="577" spans="1:23" x14ac:dyDescent="0.25">
      <c r="A577" s="61" t="str">
        <f t="shared" si="56"/>
        <v/>
      </c>
      <c r="B577" s="77"/>
      <c r="C577" s="81" t="s">
        <v>64</v>
      </c>
      <c r="D577" s="81">
        <v>713</v>
      </c>
      <c r="E577" s="81" t="s">
        <v>692</v>
      </c>
      <c r="F577" s="81" t="s">
        <v>252</v>
      </c>
      <c r="G577" s="81">
        <v>6</v>
      </c>
      <c r="H577" s="61" t="str">
        <f t="shared" si="57"/>
        <v/>
      </c>
      <c r="I577" s="62" t="str">
        <f t="shared" si="62"/>
        <v/>
      </c>
      <c r="J577" s="62" t="str">
        <f>IF(B577&lt;&gt;"",COUNTIF(B$9:$B10351,B577),"")</f>
        <v/>
      </c>
      <c r="K577" s="62"/>
      <c r="L577" s="62" t="str">
        <f>IF(B577&lt;&gt;"",COUNTIF(M$9:$M10351,F577),"")</f>
        <v/>
      </c>
      <c r="M577" s="62" t="str">
        <f t="shared" si="58"/>
        <v/>
      </c>
      <c r="N577" s="69" t="str">
        <f t="shared" si="59"/>
        <v/>
      </c>
      <c r="O577" s="69" t="str">
        <f>IF($N577="P",COUNTIF($N$9:$N$9781,"P")-'Rosa e Controlli'!$I$33,"0")</f>
        <v>0</v>
      </c>
      <c r="P577" s="69" t="str">
        <f>IF($N577="D",COUNTIF($N$9:$N$9781,"D")-'Rosa e Controlli'!$I$34,"0")</f>
        <v>0</v>
      </c>
      <c r="Q577" s="69" t="str">
        <f>IF($N577="C",COUNTIF($N$9:$N$9781,"C")-'Rosa e Controlli'!$I$35,"0")</f>
        <v>0</v>
      </c>
      <c r="R577" s="69" t="str">
        <f>IF($N577="A",COUNTIF($N$9:$N$9781,"A")-'Rosa e Controlli'!$I$36,"0")</f>
        <v>0</v>
      </c>
      <c r="S577" s="69">
        <f t="shared" si="60"/>
        <v>0</v>
      </c>
      <c r="T577" s="69" t="str">
        <f t="shared" si="61"/>
        <v/>
      </c>
      <c r="U577" s="69"/>
      <c r="V577" s="69"/>
      <c r="W577" s="69"/>
    </row>
    <row r="578" spans="1:23" x14ac:dyDescent="0.25">
      <c r="A578" s="61" t="str">
        <f t="shared" si="56"/>
        <v/>
      </c>
      <c r="B578" s="77"/>
      <c r="C578" s="81" t="s">
        <v>64</v>
      </c>
      <c r="D578" s="81">
        <v>714</v>
      </c>
      <c r="E578" s="81" t="s">
        <v>693</v>
      </c>
      <c r="F578" s="81" t="s">
        <v>61</v>
      </c>
      <c r="G578" s="81">
        <v>5</v>
      </c>
      <c r="H578" s="61" t="str">
        <f t="shared" si="57"/>
        <v/>
      </c>
      <c r="I578" s="62" t="str">
        <f t="shared" si="62"/>
        <v/>
      </c>
      <c r="J578" s="62" t="str">
        <f>IF(B578&lt;&gt;"",COUNTIF(B$9:$B10352,B578),"")</f>
        <v/>
      </c>
      <c r="K578" s="62"/>
      <c r="L578" s="62" t="str">
        <f>IF(B578&lt;&gt;"",COUNTIF(M$9:$M10352,F578),"")</f>
        <v/>
      </c>
      <c r="M578" s="62" t="str">
        <f t="shared" si="58"/>
        <v/>
      </c>
      <c r="N578" s="69" t="str">
        <f t="shared" si="59"/>
        <v/>
      </c>
      <c r="O578" s="69" t="str">
        <f>IF($N578="P",COUNTIF($N$9:$N$9781,"P")-'Rosa e Controlli'!$I$33,"0")</f>
        <v>0</v>
      </c>
      <c r="P578" s="69" t="str">
        <f>IF($N578="D",COUNTIF($N$9:$N$9781,"D")-'Rosa e Controlli'!$I$34,"0")</f>
        <v>0</v>
      </c>
      <c r="Q578" s="69" t="str">
        <f>IF($N578="C",COUNTIF($N$9:$N$9781,"C")-'Rosa e Controlli'!$I$35,"0")</f>
        <v>0</v>
      </c>
      <c r="R578" s="69" t="str">
        <f>IF($N578="A",COUNTIF($N$9:$N$9781,"A")-'Rosa e Controlli'!$I$36,"0")</f>
        <v>0</v>
      </c>
      <c r="S578" s="69">
        <f t="shared" si="60"/>
        <v>0</v>
      </c>
      <c r="T578" s="69" t="str">
        <f t="shared" si="61"/>
        <v/>
      </c>
      <c r="U578" s="69"/>
      <c r="V578" s="69"/>
      <c r="W578" s="69"/>
    </row>
    <row r="579" spans="1:23" x14ac:dyDescent="0.25">
      <c r="A579" s="61" t="str">
        <f t="shared" si="56"/>
        <v/>
      </c>
      <c r="B579" s="77"/>
      <c r="C579" s="81" t="s">
        <v>64</v>
      </c>
      <c r="D579" s="81">
        <v>715</v>
      </c>
      <c r="E579" s="81" t="s">
        <v>694</v>
      </c>
      <c r="F579" s="81" t="s">
        <v>240</v>
      </c>
      <c r="G579" s="81">
        <v>4</v>
      </c>
      <c r="H579" s="61" t="str">
        <f t="shared" si="57"/>
        <v/>
      </c>
      <c r="I579" s="62" t="str">
        <f t="shared" si="62"/>
        <v/>
      </c>
      <c r="J579" s="62" t="str">
        <f>IF(B579&lt;&gt;"",COUNTIF(B$9:$B10353,B579),"")</f>
        <v/>
      </c>
      <c r="K579" s="62"/>
      <c r="L579" s="62" t="str">
        <f>IF(B579&lt;&gt;"",COUNTIF(M$9:$M10353,F579),"")</f>
        <v/>
      </c>
      <c r="M579" s="62" t="str">
        <f t="shared" si="58"/>
        <v/>
      </c>
      <c r="N579" s="69" t="str">
        <f t="shared" si="59"/>
        <v/>
      </c>
      <c r="O579" s="69" t="str">
        <f>IF($N579="P",COUNTIF($N$9:$N$9781,"P")-'Rosa e Controlli'!$I$33,"0")</f>
        <v>0</v>
      </c>
      <c r="P579" s="69" t="str">
        <f>IF($N579="D",COUNTIF($N$9:$N$9781,"D")-'Rosa e Controlli'!$I$34,"0")</f>
        <v>0</v>
      </c>
      <c r="Q579" s="69" t="str">
        <f>IF($N579="C",COUNTIF($N$9:$N$9781,"C")-'Rosa e Controlli'!$I$35,"0")</f>
        <v>0</v>
      </c>
      <c r="R579" s="69" t="str">
        <f>IF($N579="A",COUNTIF($N$9:$N$9781,"A")-'Rosa e Controlli'!$I$36,"0")</f>
        <v>0</v>
      </c>
      <c r="S579" s="69">
        <f t="shared" si="60"/>
        <v>0</v>
      </c>
      <c r="T579" s="69" t="str">
        <f t="shared" si="61"/>
        <v/>
      </c>
      <c r="U579" s="69"/>
      <c r="V579" s="69"/>
      <c r="W579" s="69"/>
    </row>
    <row r="580" spans="1:23" x14ac:dyDescent="0.25">
      <c r="A580" s="61" t="str">
        <f t="shared" si="56"/>
        <v/>
      </c>
      <c r="B580" s="77"/>
      <c r="C580" s="81" t="s">
        <v>64</v>
      </c>
      <c r="D580" s="81">
        <v>716</v>
      </c>
      <c r="E580" s="81" t="s">
        <v>695</v>
      </c>
      <c r="F580" s="81" t="s">
        <v>252</v>
      </c>
      <c r="G580" s="81">
        <v>5</v>
      </c>
      <c r="H580" s="61" t="str">
        <f t="shared" si="57"/>
        <v/>
      </c>
      <c r="I580" s="62" t="str">
        <f t="shared" si="62"/>
        <v/>
      </c>
      <c r="J580" s="62" t="str">
        <f>IF(B580&lt;&gt;"",COUNTIF(B$9:$B10354,B580),"")</f>
        <v/>
      </c>
      <c r="K580" s="62"/>
      <c r="L580" s="62" t="str">
        <f>IF(B580&lt;&gt;"",COUNTIF(M$9:$M10354,F580),"")</f>
        <v/>
      </c>
      <c r="M580" s="62" t="str">
        <f t="shared" si="58"/>
        <v/>
      </c>
      <c r="N580" s="69" t="str">
        <f t="shared" si="59"/>
        <v/>
      </c>
      <c r="O580" s="69" t="str">
        <f>IF($N580="P",COUNTIF($N$9:$N$9781,"P")-'Rosa e Controlli'!$I$33,"0")</f>
        <v>0</v>
      </c>
      <c r="P580" s="69" t="str">
        <f>IF($N580="D",COUNTIF($N$9:$N$9781,"D")-'Rosa e Controlli'!$I$34,"0")</f>
        <v>0</v>
      </c>
      <c r="Q580" s="69" t="str">
        <f>IF($N580="C",COUNTIF($N$9:$N$9781,"C")-'Rosa e Controlli'!$I$35,"0")</f>
        <v>0</v>
      </c>
      <c r="R580" s="69" t="str">
        <f>IF($N580="A",COUNTIF($N$9:$N$9781,"A")-'Rosa e Controlli'!$I$36,"0")</f>
        <v>0</v>
      </c>
      <c r="S580" s="69">
        <f t="shared" si="60"/>
        <v>0</v>
      </c>
      <c r="T580" s="69" t="str">
        <f t="shared" si="61"/>
        <v/>
      </c>
      <c r="U580" s="69"/>
      <c r="V580" s="69"/>
      <c r="W580" s="69"/>
    </row>
    <row r="581" spans="1:23" x14ac:dyDescent="0.25">
      <c r="A581" s="61" t="str">
        <f t="shared" si="56"/>
        <v/>
      </c>
      <c r="B581" s="77"/>
      <c r="C581" s="81" t="s">
        <v>64</v>
      </c>
      <c r="D581" s="81">
        <v>717</v>
      </c>
      <c r="E581" s="81" t="s">
        <v>696</v>
      </c>
      <c r="F581" s="81" t="s">
        <v>262</v>
      </c>
      <c r="G581" s="81">
        <v>2</v>
      </c>
      <c r="H581" s="61" t="str">
        <f t="shared" si="57"/>
        <v/>
      </c>
      <c r="I581" s="62" t="str">
        <f t="shared" si="62"/>
        <v/>
      </c>
      <c r="J581" s="62" t="str">
        <f>IF(B581&lt;&gt;"",COUNTIF(B$9:$B10355,B581),"")</f>
        <v/>
      </c>
      <c r="K581" s="62"/>
      <c r="L581" s="62" t="str">
        <f>IF(B581&lt;&gt;"",COUNTIF(M$9:$M10355,F581),"")</f>
        <v/>
      </c>
      <c r="M581" s="62" t="str">
        <f t="shared" si="58"/>
        <v/>
      </c>
      <c r="N581" s="69" t="str">
        <f t="shared" si="59"/>
        <v/>
      </c>
      <c r="O581" s="69" t="str">
        <f>IF($N581="P",COUNTIF($N$9:$N$9781,"P")-'Rosa e Controlli'!$I$33,"0")</f>
        <v>0</v>
      </c>
      <c r="P581" s="69" t="str">
        <f>IF($N581="D",COUNTIF($N$9:$N$9781,"D")-'Rosa e Controlli'!$I$34,"0")</f>
        <v>0</v>
      </c>
      <c r="Q581" s="69" t="str">
        <f>IF($N581="C",COUNTIF($N$9:$N$9781,"C")-'Rosa e Controlli'!$I$35,"0")</f>
        <v>0</v>
      </c>
      <c r="R581" s="69" t="str">
        <f>IF($N581="A",COUNTIF($N$9:$N$9781,"A")-'Rosa e Controlli'!$I$36,"0")</f>
        <v>0</v>
      </c>
      <c r="S581" s="69">
        <f t="shared" si="60"/>
        <v>0</v>
      </c>
      <c r="T581" s="69" t="str">
        <f t="shared" si="61"/>
        <v/>
      </c>
      <c r="U581" s="69"/>
      <c r="V581" s="69"/>
      <c r="W581" s="69"/>
    </row>
    <row r="582" spans="1:23" x14ac:dyDescent="0.25">
      <c r="A582" s="61" t="str">
        <f t="shared" si="56"/>
        <v/>
      </c>
      <c r="B582" s="77"/>
      <c r="C582" s="81" t="s">
        <v>64</v>
      </c>
      <c r="D582" s="81">
        <v>718</v>
      </c>
      <c r="E582" s="81" t="s">
        <v>697</v>
      </c>
      <c r="F582" s="81" t="s">
        <v>262</v>
      </c>
      <c r="G582" s="81">
        <v>8</v>
      </c>
      <c r="H582" s="61" t="str">
        <f t="shared" si="57"/>
        <v/>
      </c>
      <c r="I582" s="62" t="str">
        <f t="shared" si="62"/>
        <v/>
      </c>
      <c r="J582" s="62" t="str">
        <f>IF(B582&lt;&gt;"",COUNTIF(B$9:$B10356,B582),"")</f>
        <v/>
      </c>
      <c r="K582" s="62"/>
      <c r="L582" s="62" t="str">
        <f>IF(B582&lt;&gt;"",COUNTIF(M$9:$M10356,F582),"")</f>
        <v/>
      </c>
      <c r="M582" s="62" t="str">
        <f t="shared" si="58"/>
        <v/>
      </c>
      <c r="N582" s="69" t="str">
        <f t="shared" si="59"/>
        <v/>
      </c>
      <c r="O582" s="69" t="str">
        <f>IF($N582="P",COUNTIF($N$9:$N$9781,"P")-'Rosa e Controlli'!$I$33,"0")</f>
        <v>0</v>
      </c>
      <c r="P582" s="69" t="str">
        <f>IF($N582="D",COUNTIF($N$9:$N$9781,"D")-'Rosa e Controlli'!$I$34,"0")</f>
        <v>0</v>
      </c>
      <c r="Q582" s="69" t="str">
        <f>IF($N582="C",COUNTIF($N$9:$N$9781,"C")-'Rosa e Controlli'!$I$35,"0")</f>
        <v>0</v>
      </c>
      <c r="R582" s="69" t="str">
        <f>IF($N582="A",COUNTIF($N$9:$N$9781,"A")-'Rosa e Controlli'!$I$36,"0")</f>
        <v>0</v>
      </c>
      <c r="S582" s="69">
        <f t="shared" si="60"/>
        <v>0</v>
      </c>
      <c r="T582" s="69" t="str">
        <f t="shared" si="61"/>
        <v/>
      </c>
      <c r="U582" s="69"/>
      <c r="V582" s="69"/>
      <c r="W582" s="69"/>
    </row>
    <row r="583" spans="1:23" x14ac:dyDescent="0.25">
      <c r="A583" s="61" t="str">
        <f t="shared" si="56"/>
        <v/>
      </c>
      <c r="B583" s="77"/>
      <c r="C583" s="81" t="s">
        <v>64</v>
      </c>
      <c r="D583" s="81">
        <v>719</v>
      </c>
      <c r="E583" s="81" t="s">
        <v>698</v>
      </c>
      <c r="F583" s="81" t="s">
        <v>262</v>
      </c>
      <c r="G583" s="81">
        <v>5</v>
      </c>
      <c r="H583" s="61" t="str">
        <f t="shared" si="57"/>
        <v/>
      </c>
      <c r="I583" s="62" t="str">
        <f t="shared" si="62"/>
        <v/>
      </c>
      <c r="J583" s="62" t="str">
        <f>IF(B583&lt;&gt;"",COUNTIF(B$9:$B10357,B583),"")</f>
        <v/>
      </c>
      <c r="K583" s="62"/>
      <c r="L583" s="62" t="str">
        <f>IF(B583&lt;&gt;"",COUNTIF(M$9:$M10357,F583),"")</f>
        <v/>
      </c>
      <c r="M583" s="62" t="str">
        <f t="shared" si="58"/>
        <v/>
      </c>
      <c r="N583" s="69" t="str">
        <f t="shared" si="59"/>
        <v/>
      </c>
      <c r="O583" s="69" t="str">
        <f>IF($N583="P",COUNTIF($N$9:$N$9781,"P")-'Rosa e Controlli'!$I$33,"0")</f>
        <v>0</v>
      </c>
      <c r="P583" s="69" t="str">
        <f>IF($N583="D",COUNTIF($N$9:$N$9781,"D")-'Rosa e Controlli'!$I$34,"0")</f>
        <v>0</v>
      </c>
      <c r="Q583" s="69" t="str">
        <f>IF($N583="C",COUNTIF($N$9:$N$9781,"C")-'Rosa e Controlli'!$I$35,"0")</f>
        <v>0</v>
      </c>
      <c r="R583" s="69" t="str">
        <f>IF($N583="A",COUNTIF($N$9:$N$9781,"A")-'Rosa e Controlli'!$I$36,"0")</f>
        <v>0</v>
      </c>
      <c r="S583" s="69">
        <f t="shared" si="60"/>
        <v>0</v>
      </c>
      <c r="T583" s="69" t="str">
        <f t="shared" si="61"/>
        <v/>
      </c>
      <c r="U583" s="69"/>
      <c r="V583" s="69"/>
      <c r="W583" s="69"/>
    </row>
    <row r="584" spans="1:23" x14ac:dyDescent="0.25">
      <c r="A584" s="61" t="str">
        <f t="shared" si="56"/>
        <v/>
      </c>
      <c r="B584" s="77"/>
      <c r="C584" s="81" t="s">
        <v>64</v>
      </c>
      <c r="D584" s="81">
        <v>720</v>
      </c>
      <c r="E584" s="81" t="s">
        <v>699</v>
      </c>
      <c r="F584" s="81" t="s">
        <v>242</v>
      </c>
      <c r="G584" s="81">
        <v>7</v>
      </c>
      <c r="H584" s="61" t="str">
        <f t="shared" si="57"/>
        <v/>
      </c>
      <c r="I584" s="62" t="str">
        <f t="shared" si="62"/>
        <v/>
      </c>
      <c r="J584" s="62" t="str">
        <f>IF(B584&lt;&gt;"",COUNTIF(B$9:$B10358,B584),"")</f>
        <v/>
      </c>
      <c r="K584" s="62"/>
      <c r="L584" s="62" t="str">
        <f>IF(B584&lt;&gt;"",COUNTIF(M$9:$M10358,F584),"")</f>
        <v/>
      </c>
      <c r="M584" s="62" t="str">
        <f t="shared" si="58"/>
        <v/>
      </c>
      <c r="N584" s="69" t="str">
        <f t="shared" si="59"/>
        <v/>
      </c>
      <c r="O584" s="69" t="str">
        <f>IF($N584="P",COUNTIF($N$9:$N$9781,"P")-'Rosa e Controlli'!$I$33,"0")</f>
        <v>0</v>
      </c>
      <c r="P584" s="69" t="str">
        <f>IF($N584="D",COUNTIF($N$9:$N$9781,"D")-'Rosa e Controlli'!$I$34,"0")</f>
        <v>0</v>
      </c>
      <c r="Q584" s="69" t="str">
        <f>IF($N584="C",COUNTIF($N$9:$N$9781,"C")-'Rosa e Controlli'!$I$35,"0")</f>
        <v>0</v>
      </c>
      <c r="R584" s="69" t="str">
        <f>IF($N584="A",COUNTIF($N$9:$N$9781,"A")-'Rosa e Controlli'!$I$36,"0")</f>
        <v>0</v>
      </c>
      <c r="S584" s="69">
        <f t="shared" si="60"/>
        <v>0</v>
      </c>
      <c r="T584" s="69" t="str">
        <f t="shared" si="61"/>
        <v/>
      </c>
      <c r="U584" s="69"/>
      <c r="V584" s="69"/>
      <c r="W584" s="69"/>
    </row>
    <row r="585" spans="1:23" x14ac:dyDescent="0.25">
      <c r="A585" s="61" t="str">
        <f t="shared" ref="A585:A648" si="63">H585</f>
        <v/>
      </c>
      <c r="B585" s="77"/>
      <c r="C585" s="81" t="s">
        <v>64</v>
      </c>
      <c r="D585" s="81">
        <v>721</v>
      </c>
      <c r="E585" s="81" t="s">
        <v>664</v>
      </c>
      <c r="F585" s="81" t="s">
        <v>242</v>
      </c>
      <c r="G585" s="81">
        <v>2</v>
      </c>
      <c r="H585" s="61" t="str">
        <f t="shared" ref="H585:H648" si="64">IF(B585&lt;&gt;"",IF(I585="","Ok","errore"),"")</f>
        <v/>
      </c>
      <c r="I585" s="62" t="str">
        <f t="shared" si="62"/>
        <v/>
      </c>
      <c r="J585" s="62" t="str">
        <f>IF(B585&lt;&gt;"",COUNTIF(B$9:$B10359,B585),"")</f>
        <v/>
      </c>
      <c r="K585" s="62"/>
      <c r="L585" s="62" t="str">
        <f>IF(B585&lt;&gt;"",COUNTIF(M$9:$M10359,F585),"")</f>
        <v/>
      </c>
      <c r="M585" s="62" t="str">
        <f t="shared" ref="M585:M648" si="65">IF(B585&lt;&gt;"",F585,"")</f>
        <v/>
      </c>
      <c r="N585" s="69" t="str">
        <f t="shared" ref="N585:N648" si="66">IF(B585&lt;&gt;"",C585,"")</f>
        <v/>
      </c>
      <c r="O585" s="69" t="str">
        <f>IF($N585="P",COUNTIF($N$9:$N$9781,"P")-'Rosa e Controlli'!$I$33,"0")</f>
        <v>0</v>
      </c>
      <c r="P585" s="69" t="str">
        <f>IF($N585="D",COUNTIF($N$9:$N$9781,"D")-'Rosa e Controlli'!$I$34,"0")</f>
        <v>0</v>
      </c>
      <c r="Q585" s="69" t="str">
        <f>IF($N585="C",COUNTIF($N$9:$N$9781,"C")-'Rosa e Controlli'!$I$35,"0")</f>
        <v>0</v>
      </c>
      <c r="R585" s="69" t="str">
        <f>IF($N585="A",COUNTIF($N$9:$N$9781,"A")-'Rosa e Controlli'!$I$36,"0")</f>
        <v>0</v>
      </c>
      <c r="S585" s="69">
        <f t="shared" ref="S585:S648" si="67">SUM(O585:R585)</f>
        <v>0</v>
      </c>
      <c r="T585" s="69" t="str">
        <f t="shared" ref="T585:T648" si="68">IF(AND(B585&lt;&gt;"",OR(B585&lt;1,B585&gt;23)),"NO","")</f>
        <v/>
      </c>
      <c r="U585" s="69"/>
      <c r="V585" s="69"/>
      <c r="W585" s="69"/>
    </row>
    <row r="586" spans="1:23" x14ac:dyDescent="0.25">
      <c r="A586" s="61" t="str">
        <f t="shared" si="63"/>
        <v/>
      </c>
      <c r="B586" s="77"/>
      <c r="C586" s="81" t="s">
        <v>64</v>
      </c>
      <c r="D586" s="81">
        <v>722</v>
      </c>
      <c r="E586" s="81" t="s">
        <v>700</v>
      </c>
      <c r="F586" s="81" t="s">
        <v>242</v>
      </c>
      <c r="G586" s="81">
        <v>5</v>
      </c>
      <c r="H586" s="61" t="str">
        <f t="shared" si="64"/>
        <v/>
      </c>
      <c r="I586" s="62" t="str">
        <f t="shared" ref="I586:I649" si="69">IF(B586&lt;&gt;"",IF(L586&gt;3,"Troppi giocatori ("&amp;L586&amp;") della nazionale '"&amp;F586&amp;"'",IF(AND(J586&gt;1,J586&lt;&gt;""),"Numero di maglia assegnato "&amp;J586&amp;" volte",IF(AND(N586="P",S586&gt;0),"Troppi Portieri in squadra",IF(AND(N586="D",S586&gt;0),"Troppi Difensori in squadra",IF(AND(N586="C",S586&gt;0),"Troppi Centrocampisti in squadra",IF(AND(N586="A",S586&gt;0),"Troppi Attaccanti in squadra",IF(T586="NO","Numero di maglia errato",""))))))),"")</f>
        <v/>
      </c>
      <c r="J586" s="62" t="str">
        <f>IF(B586&lt;&gt;"",COUNTIF(B$9:$B10360,B586),"")</f>
        <v/>
      </c>
      <c r="K586" s="62"/>
      <c r="L586" s="62" t="str">
        <f>IF(B586&lt;&gt;"",COUNTIF(M$9:$M10360,F586),"")</f>
        <v/>
      </c>
      <c r="M586" s="62" t="str">
        <f t="shared" si="65"/>
        <v/>
      </c>
      <c r="N586" s="69" t="str">
        <f t="shared" si="66"/>
        <v/>
      </c>
      <c r="O586" s="69" t="str">
        <f>IF($N586="P",COUNTIF($N$9:$N$9781,"P")-'Rosa e Controlli'!$I$33,"0")</f>
        <v>0</v>
      </c>
      <c r="P586" s="69" t="str">
        <f>IF($N586="D",COUNTIF($N$9:$N$9781,"D")-'Rosa e Controlli'!$I$34,"0")</f>
        <v>0</v>
      </c>
      <c r="Q586" s="69" t="str">
        <f>IF($N586="C",COUNTIF($N$9:$N$9781,"C")-'Rosa e Controlli'!$I$35,"0")</f>
        <v>0</v>
      </c>
      <c r="R586" s="69" t="str">
        <f>IF($N586="A",COUNTIF($N$9:$N$9781,"A")-'Rosa e Controlli'!$I$36,"0")</f>
        <v>0</v>
      </c>
      <c r="S586" s="69">
        <f t="shared" si="67"/>
        <v>0</v>
      </c>
      <c r="T586" s="69" t="str">
        <f t="shared" si="68"/>
        <v/>
      </c>
      <c r="U586" s="69"/>
      <c r="V586" s="69"/>
      <c r="W586" s="69"/>
    </row>
    <row r="587" spans="1:23" x14ac:dyDescent="0.25">
      <c r="A587" s="61" t="str">
        <f t="shared" si="63"/>
        <v/>
      </c>
      <c r="B587" s="77"/>
      <c r="C587" s="81" t="s">
        <v>64</v>
      </c>
      <c r="D587" s="81">
        <v>723</v>
      </c>
      <c r="E587" s="81" t="s">
        <v>701</v>
      </c>
      <c r="F587" s="81" t="s">
        <v>220</v>
      </c>
      <c r="G587" s="81">
        <v>2</v>
      </c>
      <c r="H587" s="61" t="str">
        <f t="shared" si="64"/>
        <v/>
      </c>
      <c r="I587" s="62" t="str">
        <f t="shared" si="69"/>
        <v/>
      </c>
      <c r="J587" s="62" t="str">
        <f>IF(B587&lt;&gt;"",COUNTIF(B$9:$B10361,B587),"")</f>
        <v/>
      </c>
      <c r="K587" s="62"/>
      <c r="L587" s="62" t="str">
        <f>IF(B587&lt;&gt;"",COUNTIF(M$9:$M10361,F587),"")</f>
        <v/>
      </c>
      <c r="M587" s="62" t="str">
        <f t="shared" si="65"/>
        <v/>
      </c>
      <c r="N587" s="69" t="str">
        <f t="shared" si="66"/>
        <v/>
      </c>
      <c r="O587" s="69" t="str">
        <f>IF($N587="P",COUNTIF($N$9:$N$9781,"P")-'Rosa e Controlli'!$I$33,"0")</f>
        <v>0</v>
      </c>
      <c r="P587" s="69" t="str">
        <f>IF($N587="D",COUNTIF($N$9:$N$9781,"D")-'Rosa e Controlli'!$I$34,"0")</f>
        <v>0</v>
      </c>
      <c r="Q587" s="69" t="str">
        <f>IF($N587="C",COUNTIF($N$9:$N$9781,"C")-'Rosa e Controlli'!$I$35,"0")</f>
        <v>0</v>
      </c>
      <c r="R587" s="69" t="str">
        <f>IF($N587="A",COUNTIF($N$9:$N$9781,"A")-'Rosa e Controlli'!$I$36,"0")</f>
        <v>0</v>
      </c>
      <c r="S587" s="69">
        <f t="shared" si="67"/>
        <v>0</v>
      </c>
      <c r="T587" s="69" t="str">
        <f t="shared" si="68"/>
        <v/>
      </c>
      <c r="U587" s="69"/>
      <c r="V587" s="69"/>
      <c r="W587" s="69"/>
    </row>
    <row r="588" spans="1:23" x14ac:dyDescent="0.25">
      <c r="A588" s="61" t="str">
        <f t="shared" si="63"/>
        <v/>
      </c>
      <c r="B588" s="77"/>
      <c r="C588" s="81" t="s">
        <v>64</v>
      </c>
      <c r="D588" s="81">
        <v>724</v>
      </c>
      <c r="E588" s="81" t="s">
        <v>702</v>
      </c>
      <c r="F588" s="81" t="s">
        <v>59</v>
      </c>
      <c r="G588" s="81">
        <v>5</v>
      </c>
      <c r="H588" s="61" t="str">
        <f t="shared" si="64"/>
        <v/>
      </c>
      <c r="I588" s="62" t="str">
        <f t="shared" si="69"/>
        <v/>
      </c>
      <c r="J588" s="62" t="str">
        <f>IF(B588&lt;&gt;"",COUNTIF(B$9:$B10362,B588),"")</f>
        <v/>
      </c>
      <c r="K588" s="62"/>
      <c r="L588" s="62" t="str">
        <f>IF(B588&lt;&gt;"",COUNTIF(M$9:$M10362,F588),"")</f>
        <v/>
      </c>
      <c r="M588" s="62" t="str">
        <f t="shared" si="65"/>
        <v/>
      </c>
      <c r="N588" s="69" t="str">
        <f t="shared" si="66"/>
        <v/>
      </c>
      <c r="O588" s="69" t="str">
        <f>IF($N588="P",COUNTIF($N$9:$N$9781,"P")-'Rosa e Controlli'!$I$33,"0")</f>
        <v>0</v>
      </c>
      <c r="P588" s="69" t="str">
        <f>IF($N588="D",COUNTIF($N$9:$N$9781,"D")-'Rosa e Controlli'!$I$34,"0")</f>
        <v>0</v>
      </c>
      <c r="Q588" s="69" t="str">
        <f>IF($N588="C",COUNTIF($N$9:$N$9781,"C")-'Rosa e Controlli'!$I$35,"0")</f>
        <v>0</v>
      </c>
      <c r="R588" s="69" t="str">
        <f>IF($N588="A",COUNTIF($N$9:$N$9781,"A")-'Rosa e Controlli'!$I$36,"0")</f>
        <v>0</v>
      </c>
      <c r="S588" s="69">
        <f t="shared" si="67"/>
        <v>0</v>
      </c>
      <c r="T588" s="69" t="str">
        <f t="shared" si="68"/>
        <v/>
      </c>
      <c r="U588" s="69"/>
      <c r="V588" s="69"/>
      <c r="W588" s="69"/>
    </row>
    <row r="589" spans="1:23" x14ac:dyDescent="0.25">
      <c r="A589" s="61" t="str">
        <f t="shared" si="63"/>
        <v/>
      </c>
      <c r="B589" s="77"/>
      <c r="C589" s="81" t="s">
        <v>64</v>
      </c>
      <c r="D589" s="81">
        <v>725</v>
      </c>
      <c r="E589" s="81" t="s">
        <v>703</v>
      </c>
      <c r="F589" s="81" t="s">
        <v>59</v>
      </c>
      <c r="G589" s="81">
        <v>2</v>
      </c>
      <c r="H589" s="61" t="str">
        <f t="shared" si="64"/>
        <v/>
      </c>
      <c r="I589" s="62" t="str">
        <f t="shared" si="69"/>
        <v/>
      </c>
      <c r="J589" s="62" t="str">
        <f>IF(B589&lt;&gt;"",COUNTIF(B$9:$B10363,B589),"")</f>
        <v/>
      </c>
      <c r="K589" s="62"/>
      <c r="L589" s="62" t="str">
        <f>IF(B589&lt;&gt;"",COUNTIF(M$9:$M10363,F589),"")</f>
        <v/>
      </c>
      <c r="M589" s="62" t="str">
        <f t="shared" si="65"/>
        <v/>
      </c>
      <c r="N589" s="69" t="str">
        <f t="shared" si="66"/>
        <v/>
      </c>
      <c r="O589" s="69" t="str">
        <f>IF($N589="P",COUNTIF($N$9:$N$9781,"P")-'Rosa e Controlli'!$I$33,"0")</f>
        <v>0</v>
      </c>
      <c r="P589" s="69" t="str">
        <f>IF($N589="D",COUNTIF($N$9:$N$9781,"D")-'Rosa e Controlli'!$I$34,"0")</f>
        <v>0</v>
      </c>
      <c r="Q589" s="69" t="str">
        <f>IF($N589="C",COUNTIF($N$9:$N$9781,"C")-'Rosa e Controlli'!$I$35,"0")</f>
        <v>0</v>
      </c>
      <c r="R589" s="69" t="str">
        <f>IF($N589="A",COUNTIF($N$9:$N$9781,"A")-'Rosa e Controlli'!$I$36,"0")</f>
        <v>0</v>
      </c>
      <c r="S589" s="69">
        <f t="shared" si="67"/>
        <v>0</v>
      </c>
      <c r="T589" s="69" t="str">
        <f t="shared" si="68"/>
        <v/>
      </c>
      <c r="U589" s="69"/>
      <c r="V589" s="69"/>
      <c r="W589" s="69"/>
    </row>
    <row r="590" spans="1:23" x14ac:dyDescent="0.25">
      <c r="A590" s="61" t="str">
        <f t="shared" si="63"/>
        <v/>
      </c>
      <c r="B590" s="77"/>
      <c r="C590" s="81" t="s">
        <v>64</v>
      </c>
      <c r="D590" s="81">
        <v>726</v>
      </c>
      <c r="E590" s="81" t="s">
        <v>704</v>
      </c>
      <c r="F590" s="81" t="s">
        <v>231</v>
      </c>
      <c r="G590" s="81">
        <v>1</v>
      </c>
      <c r="H590" s="61" t="str">
        <f t="shared" si="64"/>
        <v/>
      </c>
      <c r="I590" s="62" t="str">
        <f t="shared" si="69"/>
        <v/>
      </c>
      <c r="J590" s="62" t="str">
        <f>IF(B590&lt;&gt;"",COUNTIF(B$9:$B10364,B590),"")</f>
        <v/>
      </c>
      <c r="K590" s="62"/>
      <c r="L590" s="62" t="str">
        <f>IF(B590&lt;&gt;"",COUNTIF(M$9:$M10364,F590),"")</f>
        <v/>
      </c>
      <c r="M590" s="62" t="str">
        <f t="shared" si="65"/>
        <v/>
      </c>
      <c r="N590" s="69" t="str">
        <f t="shared" si="66"/>
        <v/>
      </c>
      <c r="O590" s="69" t="str">
        <f>IF($N590="P",COUNTIF($N$9:$N$9781,"P")-'Rosa e Controlli'!$I$33,"0")</f>
        <v>0</v>
      </c>
      <c r="P590" s="69" t="str">
        <f>IF($N590="D",COUNTIF($N$9:$N$9781,"D")-'Rosa e Controlli'!$I$34,"0")</f>
        <v>0</v>
      </c>
      <c r="Q590" s="69" t="str">
        <f>IF($N590="C",COUNTIF($N$9:$N$9781,"C")-'Rosa e Controlli'!$I$35,"0")</f>
        <v>0</v>
      </c>
      <c r="R590" s="69" t="str">
        <f>IF($N590="A",COUNTIF($N$9:$N$9781,"A")-'Rosa e Controlli'!$I$36,"0")</f>
        <v>0</v>
      </c>
      <c r="S590" s="69">
        <f t="shared" si="67"/>
        <v>0</v>
      </c>
      <c r="T590" s="69" t="str">
        <f t="shared" si="68"/>
        <v/>
      </c>
      <c r="U590" s="69"/>
      <c r="V590" s="69"/>
      <c r="W590" s="69"/>
    </row>
    <row r="591" spans="1:23" x14ac:dyDescent="0.25">
      <c r="A591" s="61" t="str">
        <f t="shared" si="63"/>
        <v/>
      </c>
      <c r="B591" s="77"/>
      <c r="C591" s="81" t="s">
        <v>64</v>
      </c>
      <c r="D591" s="81">
        <v>727</v>
      </c>
      <c r="E591" s="81" t="s">
        <v>705</v>
      </c>
      <c r="F591" s="81" t="s">
        <v>231</v>
      </c>
      <c r="G591" s="81">
        <v>5</v>
      </c>
      <c r="H591" s="61" t="str">
        <f t="shared" si="64"/>
        <v/>
      </c>
      <c r="I591" s="62" t="str">
        <f t="shared" si="69"/>
        <v/>
      </c>
      <c r="J591" s="62" t="str">
        <f>IF(B591&lt;&gt;"",COUNTIF(B$9:$B10365,B591),"")</f>
        <v/>
      </c>
      <c r="K591" s="62"/>
      <c r="L591" s="62" t="str">
        <f>IF(B591&lt;&gt;"",COUNTIF(M$9:$M10365,F591),"")</f>
        <v/>
      </c>
      <c r="M591" s="62" t="str">
        <f t="shared" si="65"/>
        <v/>
      </c>
      <c r="N591" s="69" t="str">
        <f t="shared" si="66"/>
        <v/>
      </c>
      <c r="O591" s="69" t="str">
        <f>IF($N591="P",COUNTIF($N$9:$N$9781,"P")-'Rosa e Controlli'!$I$33,"0")</f>
        <v>0</v>
      </c>
      <c r="P591" s="69" t="str">
        <f>IF($N591="D",COUNTIF($N$9:$N$9781,"D")-'Rosa e Controlli'!$I$34,"0")</f>
        <v>0</v>
      </c>
      <c r="Q591" s="69" t="str">
        <f>IF($N591="C",COUNTIF($N$9:$N$9781,"C")-'Rosa e Controlli'!$I$35,"0")</f>
        <v>0</v>
      </c>
      <c r="R591" s="69" t="str">
        <f>IF($N591="A",COUNTIF($N$9:$N$9781,"A")-'Rosa e Controlli'!$I$36,"0")</f>
        <v>0</v>
      </c>
      <c r="S591" s="69">
        <f t="shared" si="67"/>
        <v>0</v>
      </c>
      <c r="T591" s="69" t="str">
        <f t="shared" si="68"/>
        <v/>
      </c>
      <c r="U591" s="69"/>
      <c r="V591" s="69"/>
      <c r="W591" s="69"/>
    </row>
    <row r="592" spans="1:23" x14ac:dyDescent="0.25">
      <c r="A592" s="61" t="str">
        <f t="shared" si="63"/>
        <v/>
      </c>
      <c r="B592" s="77"/>
      <c r="C592" s="81" t="s">
        <v>64</v>
      </c>
      <c r="D592" s="81">
        <v>728</v>
      </c>
      <c r="E592" s="81" t="s">
        <v>706</v>
      </c>
      <c r="F592" s="81" t="s">
        <v>246</v>
      </c>
      <c r="G592" s="81">
        <v>1</v>
      </c>
      <c r="H592" s="61" t="str">
        <f t="shared" si="64"/>
        <v/>
      </c>
      <c r="I592" s="62" t="str">
        <f t="shared" si="69"/>
        <v/>
      </c>
      <c r="J592" s="62" t="str">
        <f>IF(B592&lt;&gt;"",COUNTIF(B$9:$B10366,B592),"")</f>
        <v/>
      </c>
      <c r="K592" s="62"/>
      <c r="L592" s="62" t="str">
        <f>IF(B592&lt;&gt;"",COUNTIF(M$9:$M10366,F592),"")</f>
        <v/>
      </c>
      <c r="M592" s="62" t="str">
        <f t="shared" si="65"/>
        <v/>
      </c>
      <c r="N592" s="69" t="str">
        <f t="shared" si="66"/>
        <v/>
      </c>
      <c r="O592" s="69" t="str">
        <f>IF($N592="P",COUNTIF($N$9:$N$9781,"P")-'Rosa e Controlli'!$I$33,"0")</f>
        <v>0</v>
      </c>
      <c r="P592" s="69" t="str">
        <f>IF($N592="D",COUNTIF($N$9:$N$9781,"D")-'Rosa e Controlli'!$I$34,"0")</f>
        <v>0</v>
      </c>
      <c r="Q592" s="69" t="str">
        <f>IF($N592="C",COUNTIF($N$9:$N$9781,"C")-'Rosa e Controlli'!$I$35,"0")</f>
        <v>0</v>
      </c>
      <c r="R592" s="69" t="str">
        <f>IF($N592="A",COUNTIF($N$9:$N$9781,"A")-'Rosa e Controlli'!$I$36,"0")</f>
        <v>0</v>
      </c>
      <c r="S592" s="69">
        <f t="shared" si="67"/>
        <v>0</v>
      </c>
      <c r="T592" s="69" t="str">
        <f t="shared" si="68"/>
        <v/>
      </c>
      <c r="U592" s="69"/>
      <c r="V592" s="69"/>
      <c r="W592" s="69"/>
    </row>
    <row r="593" spans="1:23" x14ac:dyDescent="0.25">
      <c r="A593" s="61" t="str">
        <f t="shared" si="63"/>
        <v/>
      </c>
      <c r="B593" s="77"/>
      <c r="C593" s="81" t="s">
        <v>64</v>
      </c>
      <c r="D593" s="81">
        <v>729</v>
      </c>
      <c r="E593" s="81" t="s">
        <v>707</v>
      </c>
      <c r="F593" s="81" t="s">
        <v>246</v>
      </c>
      <c r="G593" s="81">
        <v>3</v>
      </c>
      <c r="H593" s="61" t="str">
        <f t="shared" si="64"/>
        <v/>
      </c>
      <c r="I593" s="62" t="str">
        <f t="shared" si="69"/>
        <v/>
      </c>
      <c r="J593" s="62" t="str">
        <f>IF(B593&lt;&gt;"",COUNTIF(B$9:$B10367,B593),"")</f>
        <v/>
      </c>
      <c r="K593" s="62"/>
      <c r="L593" s="62" t="str">
        <f>IF(B593&lt;&gt;"",COUNTIF(M$9:$M10367,F593),"")</f>
        <v/>
      </c>
      <c r="M593" s="62" t="str">
        <f t="shared" si="65"/>
        <v/>
      </c>
      <c r="N593" s="69" t="str">
        <f t="shared" si="66"/>
        <v/>
      </c>
      <c r="O593" s="69" t="str">
        <f>IF($N593="P",COUNTIF($N$9:$N$9781,"P")-'Rosa e Controlli'!$I$33,"0")</f>
        <v>0</v>
      </c>
      <c r="P593" s="69" t="str">
        <f>IF($N593="D",COUNTIF($N$9:$N$9781,"D")-'Rosa e Controlli'!$I$34,"0")</f>
        <v>0</v>
      </c>
      <c r="Q593" s="69" t="str">
        <f>IF($N593="C",COUNTIF($N$9:$N$9781,"C")-'Rosa e Controlli'!$I$35,"0")</f>
        <v>0</v>
      </c>
      <c r="R593" s="69" t="str">
        <f>IF($N593="A",COUNTIF($N$9:$N$9781,"A")-'Rosa e Controlli'!$I$36,"0")</f>
        <v>0</v>
      </c>
      <c r="S593" s="69">
        <f t="shared" si="67"/>
        <v>0</v>
      </c>
      <c r="T593" s="69" t="str">
        <f t="shared" si="68"/>
        <v/>
      </c>
      <c r="U593" s="69"/>
      <c r="V593" s="69"/>
      <c r="W593" s="69"/>
    </row>
    <row r="594" spans="1:23" x14ac:dyDescent="0.25">
      <c r="A594" s="61" t="str">
        <f t="shared" si="63"/>
        <v/>
      </c>
      <c r="B594" s="77"/>
      <c r="C594" s="81" t="s">
        <v>64</v>
      </c>
      <c r="D594" s="81">
        <v>730</v>
      </c>
      <c r="E594" s="81" t="s">
        <v>708</v>
      </c>
      <c r="F594" s="81" t="s">
        <v>246</v>
      </c>
      <c r="G594" s="81">
        <v>4</v>
      </c>
      <c r="H594" s="61" t="str">
        <f t="shared" si="64"/>
        <v/>
      </c>
      <c r="I594" s="62" t="str">
        <f t="shared" si="69"/>
        <v/>
      </c>
      <c r="J594" s="62" t="str">
        <f>IF(B594&lt;&gt;"",COUNTIF(B$9:$B10368,B594),"")</f>
        <v/>
      </c>
      <c r="K594" s="62"/>
      <c r="L594" s="62" t="str">
        <f>IF(B594&lt;&gt;"",COUNTIF(M$9:$M10368,F594),"")</f>
        <v/>
      </c>
      <c r="M594" s="62" t="str">
        <f t="shared" si="65"/>
        <v/>
      </c>
      <c r="N594" s="69" t="str">
        <f t="shared" si="66"/>
        <v/>
      </c>
      <c r="O594" s="69" t="str">
        <f>IF($N594="P",COUNTIF($N$9:$N$9781,"P")-'Rosa e Controlli'!$I$33,"0")</f>
        <v>0</v>
      </c>
      <c r="P594" s="69" t="str">
        <f>IF($N594="D",COUNTIF($N$9:$N$9781,"D")-'Rosa e Controlli'!$I$34,"0")</f>
        <v>0</v>
      </c>
      <c r="Q594" s="69" t="str">
        <f>IF($N594="C",COUNTIF($N$9:$N$9781,"C")-'Rosa e Controlli'!$I$35,"0")</f>
        <v>0</v>
      </c>
      <c r="R594" s="69" t="str">
        <f>IF($N594="A",COUNTIF($N$9:$N$9781,"A")-'Rosa e Controlli'!$I$36,"0")</f>
        <v>0</v>
      </c>
      <c r="S594" s="69">
        <f t="shared" si="67"/>
        <v>0</v>
      </c>
      <c r="T594" s="69" t="str">
        <f t="shared" si="68"/>
        <v/>
      </c>
      <c r="U594" s="69"/>
      <c r="V594" s="69"/>
      <c r="W594" s="69"/>
    </row>
    <row r="595" spans="1:23" x14ac:dyDescent="0.25">
      <c r="A595" s="61" t="str">
        <f t="shared" si="63"/>
        <v/>
      </c>
      <c r="B595" s="77"/>
      <c r="C595" s="81" t="s">
        <v>64</v>
      </c>
      <c r="D595" s="81">
        <v>731</v>
      </c>
      <c r="E595" s="81" t="s">
        <v>709</v>
      </c>
      <c r="F595" s="81" t="s">
        <v>290</v>
      </c>
      <c r="G595" s="81">
        <v>4</v>
      </c>
      <c r="H595" s="61" t="str">
        <f t="shared" si="64"/>
        <v/>
      </c>
      <c r="I595" s="62" t="str">
        <f t="shared" si="69"/>
        <v/>
      </c>
      <c r="J595" s="62" t="str">
        <f>IF(B595&lt;&gt;"",COUNTIF(B$9:$B10369,B595),"")</f>
        <v/>
      </c>
      <c r="K595" s="62"/>
      <c r="L595" s="62" t="str">
        <f>IF(B595&lt;&gt;"",COUNTIF(M$9:$M10369,F595),"")</f>
        <v/>
      </c>
      <c r="M595" s="62" t="str">
        <f t="shared" si="65"/>
        <v/>
      </c>
      <c r="N595" s="69" t="str">
        <f t="shared" si="66"/>
        <v/>
      </c>
      <c r="O595" s="69" t="str">
        <f>IF($N595="P",COUNTIF($N$9:$N$9781,"P")-'Rosa e Controlli'!$I$33,"0")</f>
        <v>0</v>
      </c>
      <c r="P595" s="69" t="str">
        <f>IF($N595="D",COUNTIF($N$9:$N$9781,"D")-'Rosa e Controlli'!$I$34,"0")</f>
        <v>0</v>
      </c>
      <c r="Q595" s="69" t="str">
        <f>IF($N595="C",COUNTIF($N$9:$N$9781,"C")-'Rosa e Controlli'!$I$35,"0")</f>
        <v>0</v>
      </c>
      <c r="R595" s="69" t="str">
        <f>IF($N595="A",COUNTIF($N$9:$N$9781,"A")-'Rosa e Controlli'!$I$36,"0")</f>
        <v>0</v>
      </c>
      <c r="S595" s="69">
        <f t="shared" si="67"/>
        <v>0</v>
      </c>
      <c r="T595" s="69" t="str">
        <f t="shared" si="68"/>
        <v/>
      </c>
      <c r="U595" s="69"/>
      <c r="V595" s="69"/>
      <c r="W595" s="69"/>
    </row>
    <row r="596" spans="1:23" x14ac:dyDescent="0.25">
      <c r="A596" s="61" t="str">
        <f t="shared" si="63"/>
        <v/>
      </c>
      <c r="B596" s="77"/>
      <c r="C596" s="81" t="s">
        <v>64</v>
      </c>
      <c r="D596" s="81">
        <v>732</v>
      </c>
      <c r="E596" s="81" t="s">
        <v>710</v>
      </c>
      <c r="F596" s="81" t="s">
        <v>290</v>
      </c>
      <c r="G596" s="81">
        <v>5</v>
      </c>
      <c r="H596" s="61" t="str">
        <f t="shared" si="64"/>
        <v/>
      </c>
      <c r="I596" s="62" t="str">
        <f t="shared" si="69"/>
        <v/>
      </c>
      <c r="J596" s="62" t="str">
        <f>IF(B596&lt;&gt;"",COUNTIF(B$9:$B10370,B596),"")</f>
        <v/>
      </c>
      <c r="K596" s="62"/>
      <c r="L596" s="62" t="str">
        <f>IF(B596&lt;&gt;"",COUNTIF(M$9:$M10370,F596),"")</f>
        <v/>
      </c>
      <c r="M596" s="62" t="str">
        <f t="shared" si="65"/>
        <v/>
      </c>
      <c r="N596" s="69" t="str">
        <f t="shared" si="66"/>
        <v/>
      </c>
      <c r="O596" s="69" t="str">
        <f>IF($N596="P",COUNTIF($N$9:$N$9781,"P")-'Rosa e Controlli'!$I$33,"0")</f>
        <v>0</v>
      </c>
      <c r="P596" s="69" t="str">
        <f>IF($N596="D",COUNTIF($N$9:$N$9781,"D")-'Rosa e Controlli'!$I$34,"0")</f>
        <v>0</v>
      </c>
      <c r="Q596" s="69" t="str">
        <f>IF($N596="C",COUNTIF($N$9:$N$9781,"C")-'Rosa e Controlli'!$I$35,"0")</f>
        <v>0</v>
      </c>
      <c r="R596" s="69" t="str">
        <f>IF($N596="A",COUNTIF($N$9:$N$9781,"A")-'Rosa e Controlli'!$I$36,"0")</f>
        <v>0</v>
      </c>
      <c r="S596" s="69">
        <f t="shared" si="67"/>
        <v>0</v>
      </c>
      <c r="T596" s="69" t="str">
        <f t="shared" si="68"/>
        <v/>
      </c>
      <c r="U596" s="69"/>
      <c r="V596" s="69"/>
      <c r="W596" s="69"/>
    </row>
    <row r="597" spans="1:23" x14ac:dyDescent="0.25">
      <c r="A597" s="61" t="str">
        <f t="shared" si="63"/>
        <v/>
      </c>
      <c r="B597" s="77"/>
      <c r="C597" s="81" t="s">
        <v>64</v>
      </c>
      <c r="D597" s="81">
        <v>733</v>
      </c>
      <c r="E597" s="81" t="s">
        <v>711</v>
      </c>
      <c r="F597" s="81" t="s">
        <v>61</v>
      </c>
      <c r="G597" s="81">
        <v>5</v>
      </c>
      <c r="H597" s="61" t="str">
        <f t="shared" si="64"/>
        <v/>
      </c>
      <c r="I597" s="62" t="str">
        <f t="shared" si="69"/>
        <v/>
      </c>
      <c r="J597" s="62" t="str">
        <f>IF(B597&lt;&gt;"",COUNTIF(B$9:$B10371,B597),"")</f>
        <v/>
      </c>
      <c r="K597" s="62"/>
      <c r="L597" s="62" t="str">
        <f>IF(B597&lt;&gt;"",COUNTIF(M$9:$M10371,F597),"")</f>
        <v/>
      </c>
      <c r="M597" s="62" t="str">
        <f t="shared" si="65"/>
        <v/>
      </c>
      <c r="N597" s="69" t="str">
        <f t="shared" si="66"/>
        <v/>
      </c>
      <c r="O597" s="69" t="str">
        <f>IF($N597="P",COUNTIF($N$9:$N$9781,"P")-'Rosa e Controlli'!$I$33,"0")</f>
        <v>0</v>
      </c>
      <c r="P597" s="69" t="str">
        <f>IF($N597="D",COUNTIF($N$9:$N$9781,"D")-'Rosa e Controlli'!$I$34,"0")</f>
        <v>0</v>
      </c>
      <c r="Q597" s="69" t="str">
        <f>IF($N597="C",COUNTIF($N$9:$N$9781,"C")-'Rosa e Controlli'!$I$35,"0")</f>
        <v>0</v>
      </c>
      <c r="R597" s="69" t="str">
        <f>IF($N597="A",COUNTIF($N$9:$N$9781,"A")-'Rosa e Controlli'!$I$36,"0")</f>
        <v>0</v>
      </c>
      <c r="S597" s="69">
        <f t="shared" si="67"/>
        <v>0</v>
      </c>
      <c r="T597" s="69" t="str">
        <f t="shared" si="68"/>
        <v/>
      </c>
      <c r="U597" s="69"/>
      <c r="V597" s="69"/>
      <c r="W597" s="69"/>
    </row>
    <row r="598" spans="1:23" x14ac:dyDescent="0.25">
      <c r="A598" s="61" t="str">
        <f t="shared" si="63"/>
        <v/>
      </c>
      <c r="B598" s="77"/>
      <c r="C598" s="81" t="s">
        <v>64</v>
      </c>
      <c r="D598" s="81">
        <v>734</v>
      </c>
      <c r="E598" s="81" t="s">
        <v>712</v>
      </c>
      <c r="F598" s="81" t="s">
        <v>248</v>
      </c>
      <c r="G598" s="81">
        <v>3</v>
      </c>
      <c r="H598" s="61" t="str">
        <f t="shared" si="64"/>
        <v/>
      </c>
      <c r="I598" s="62" t="str">
        <f t="shared" si="69"/>
        <v/>
      </c>
      <c r="J598" s="62" t="str">
        <f>IF(B598&lt;&gt;"",COUNTIF(B$9:$B10372,B598),"")</f>
        <v/>
      </c>
      <c r="K598" s="62"/>
      <c r="L598" s="62" t="str">
        <f>IF(B598&lt;&gt;"",COUNTIF(M$9:$M10372,F598),"")</f>
        <v/>
      </c>
      <c r="M598" s="62" t="str">
        <f t="shared" si="65"/>
        <v/>
      </c>
      <c r="N598" s="69" t="str">
        <f t="shared" si="66"/>
        <v/>
      </c>
      <c r="O598" s="69" t="str">
        <f>IF($N598="P",COUNTIF($N$9:$N$9781,"P")-'Rosa e Controlli'!$I$33,"0")</f>
        <v>0</v>
      </c>
      <c r="P598" s="69" t="str">
        <f>IF($N598="D",COUNTIF($N$9:$N$9781,"D")-'Rosa e Controlli'!$I$34,"0")</f>
        <v>0</v>
      </c>
      <c r="Q598" s="69" t="str">
        <f>IF($N598="C",COUNTIF($N$9:$N$9781,"C")-'Rosa e Controlli'!$I$35,"0")</f>
        <v>0</v>
      </c>
      <c r="R598" s="69" t="str">
        <f>IF($N598="A",COUNTIF($N$9:$N$9781,"A")-'Rosa e Controlli'!$I$36,"0")</f>
        <v>0</v>
      </c>
      <c r="S598" s="69">
        <f t="shared" si="67"/>
        <v>0</v>
      </c>
      <c r="T598" s="69" t="str">
        <f t="shared" si="68"/>
        <v/>
      </c>
      <c r="U598" s="69"/>
      <c r="V598" s="69"/>
      <c r="W598" s="69"/>
    </row>
    <row r="599" spans="1:23" x14ac:dyDescent="0.25">
      <c r="A599" s="61" t="str">
        <f t="shared" si="63"/>
        <v/>
      </c>
      <c r="B599" s="77"/>
      <c r="C599" s="81" t="s">
        <v>64</v>
      </c>
      <c r="D599" s="81">
        <v>735</v>
      </c>
      <c r="E599" s="81" t="s">
        <v>247</v>
      </c>
      <c r="F599" s="81" t="s">
        <v>248</v>
      </c>
      <c r="G599" s="81">
        <v>6</v>
      </c>
      <c r="H599" s="61" t="str">
        <f t="shared" si="64"/>
        <v/>
      </c>
      <c r="I599" s="62" t="str">
        <f t="shared" si="69"/>
        <v/>
      </c>
      <c r="J599" s="62" t="str">
        <f>IF(B599&lt;&gt;"",COUNTIF(B$9:$B10373,B599),"")</f>
        <v/>
      </c>
      <c r="K599" s="62"/>
      <c r="L599" s="62" t="str">
        <f>IF(B599&lt;&gt;"",COUNTIF(M$9:$M10373,F599),"")</f>
        <v/>
      </c>
      <c r="M599" s="62" t="str">
        <f t="shared" si="65"/>
        <v/>
      </c>
      <c r="N599" s="69" t="str">
        <f t="shared" si="66"/>
        <v/>
      </c>
      <c r="O599" s="69" t="str">
        <f>IF($N599="P",COUNTIF($N$9:$N$9781,"P")-'Rosa e Controlli'!$I$33,"0")</f>
        <v>0</v>
      </c>
      <c r="P599" s="69" t="str">
        <f>IF($N599="D",COUNTIF($N$9:$N$9781,"D")-'Rosa e Controlli'!$I$34,"0")</f>
        <v>0</v>
      </c>
      <c r="Q599" s="69" t="str">
        <f>IF($N599="C",COUNTIF($N$9:$N$9781,"C")-'Rosa e Controlli'!$I$35,"0")</f>
        <v>0</v>
      </c>
      <c r="R599" s="69" t="str">
        <f>IF($N599="A",COUNTIF($N$9:$N$9781,"A")-'Rosa e Controlli'!$I$36,"0")</f>
        <v>0</v>
      </c>
      <c r="S599" s="69">
        <f t="shared" si="67"/>
        <v>0</v>
      </c>
      <c r="T599" s="69" t="str">
        <f t="shared" si="68"/>
        <v/>
      </c>
      <c r="U599" s="69"/>
      <c r="V599" s="69"/>
      <c r="W599" s="69"/>
    </row>
    <row r="600" spans="1:23" x14ac:dyDescent="0.25">
      <c r="A600" s="61" t="str">
        <f t="shared" si="63"/>
        <v/>
      </c>
      <c r="B600" s="77"/>
      <c r="C600" s="81" t="s">
        <v>64</v>
      </c>
      <c r="D600" s="81">
        <v>736</v>
      </c>
      <c r="E600" s="81" t="s">
        <v>122</v>
      </c>
      <c r="F600" s="81" t="s">
        <v>54</v>
      </c>
      <c r="G600" s="81">
        <v>4</v>
      </c>
      <c r="H600" s="61" t="str">
        <f t="shared" si="64"/>
        <v/>
      </c>
      <c r="I600" s="62" t="str">
        <f t="shared" si="69"/>
        <v/>
      </c>
      <c r="J600" s="62" t="str">
        <f>IF(B600&lt;&gt;"",COUNTIF(B$9:$B10374,B600),"")</f>
        <v/>
      </c>
      <c r="K600" s="62"/>
      <c r="L600" s="62" t="str">
        <f>IF(B600&lt;&gt;"",COUNTIF(M$9:$M10374,F600),"")</f>
        <v/>
      </c>
      <c r="M600" s="62" t="str">
        <f t="shared" si="65"/>
        <v/>
      </c>
      <c r="N600" s="69" t="str">
        <f t="shared" si="66"/>
        <v/>
      </c>
      <c r="O600" s="69" t="str">
        <f>IF($N600="P",COUNTIF($N$9:$N$9781,"P")-'Rosa e Controlli'!$I$33,"0")</f>
        <v>0</v>
      </c>
      <c r="P600" s="69" t="str">
        <f>IF($N600="D",COUNTIF($N$9:$N$9781,"D")-'Rosa e Controlli'!$I$34,"0")</f>
        <v>0</v>
      </c>
      <c r="Q600" s="69" t="str">
        <f>IF($N600="C",COUNTIF($N$9:$N$9781,"C")-'Rosa e Controlli'!$I$35,"0")</f>
        <v>0</v>
      </c>
      <c r="R600" s="69" t="str">
        <f>IF($N600="A",COUNTIF($N$9:$N$9781,"A")-'Rosa e Controlli'!$I$36,"0")</f>
        <v>0</v>
      </c>
      <c r="S600" s="69">
        <f t="shared" si="67"/>
        <v>0</v>
      </c>
      <c r="T600" s="69" t="str">
        <f t="shared" si="68"/>
        <v/>
      </c>
      <c r="U600" s="69"/>
      <c r="V600" s="69"/>
      <c r="W600" s="69"/>
    </row>
    <row r="601" spans="1:23" x14ac:dyDescent="0.25">
      <c r="A601" s="61" t="str">
        <f t="shared" si="63"/>
        <v/>
      </c>
      <c r="B601" s="77"/>
      <c r="C601" s="81" t="s">
        <v>64</v>
      </c>
      <c r="D601" s="81">
        <v>737</v>
      </c>
      <c r="E601" s="81" t="s">
        <v>713</v>
      </c>
      <c r="F601" s="81" t="s">
        <v>56</v>
      </c>
      <c r="G601" s="81">
        <v>5</v>
      </c>
      <c r="H601" s="61" t="str">
        <f t="shared" si="64"/>
        <v/>
      </c>
      <c r="I601" s="62" t="str">
        <f t="shared" si="69"/>
        <v/>
      </c>
      <c r="J601" s="62" t="str">
        <f>IF(B601&lt;&gt;"",COUNTIF(B$9:$B10375,B601),"")</f>
        <v/>
      </c>
      <c r="K601" s="62"/>
      <c r="L601" s="62" t="str">
        <f>IF(B601&lt;&gt;"",COUNTIF(M$9:$M10375,F601),"")</f>
        <v/>
      </c>
      <c r="M601" s="62" t="str">
        <f t="shared" si="65"/>
        <v/>
      </c>
      <c r="N601" s="69" t="str">
        <f t="shared" si="66"/>
        <v/>
      </c>
      <c r="O601" s="69" t="str">
        <f>IF($N601="P",COUNTIF($N$9:$N$9781,"P")-'Rosa e Controlli'!$I$33,"0")</f>
        <v>0</v>
      </c>
      <c r="P601" s="69" t="str">
        <f>IF($N601="D",COUNTIF($N$9:$N$9781,"D")-'Rosa e Controlli'!$I$34,"0")</f>
        <v>0</v>
      </c>
      <c r="Q601" s="69" t="str">
        <f>IF($N601="C",COUNTIF($N$9:$N$9781,"C")-'Rosa e Controlli'!$I$35,"0")</f>
        <v>0</v>
      </c>
      <c r="R601" s="69" t="str">
        <f>IF($N601="A",COUNTIF($N$9:$N$9781,"A")-'Rosa e Controlli'!$I$36,"0")</f>
        <v>0</v>
      </c>
      <c r="S601" s="69">
        <f t="shared" si="67"/>
        <v>0</v>
      </c>
      <c r="T601" s="69" t="str">
        <f t="shared" si="68"/>
        <v/>
      </c>
      <c r="U601" s="69"/>
      <c r="V601" s="69"/>
      <c r="W601" s="69"/>
    </row>
    <row r="602" spans="1:23" x14ac:dyDescent="0.25">
      <c r="A602" s="61" t="str">
        <f t="shared" si="63"/>
        <v/>
      </c>
      <c r="B602" s="77"/>
      <c r="C602" s="81" t="s">
        <v>64</v>
      </c>
      <c r="D602" s="81">
        <v>738</v>
      </c>
      <c r="E602" s="81" t="s">
        <v>150</v>
      </c>
      <c r="F602" s="81" t="s">
        <v>56</v>
      </c>
      <c r="G602" s="81">
        <v>7</v>
      </c>
      <c r="H602" s="61" t="str">
        <f t="shared" si="64"/>
        <v/>
      </c>
      <c r="I602" s="62" t="str">
        <f t="shared" si="69"/>
        <v/>
      </c>
      <c r="J602" s="62" t="str">
        <f>IF(B602&lt;&gt;"",COUNTIF(B$9:$B10376,B602),"")</f>
        <v/>
      </c>
      <c r="K602" s="62"/>
      <c r="L602" s="62" t="str">
        <f>IF(B602&lt;&gt;"",COUNTIF(M$9:$M10376,F602),"")</f>
        <v/>
      </c>
      <c r="M602" s="62" t="str">
        <f t="shared" si="65"/>
        <v/>
      </c>
      <c r="N602" s="69" t="str">
        <f t="shared" si="66"/>
        <v/>
      </c>
      <c r="O602" s="69" t="str">
        <f>IF($N602="P",COUNTIF($N$9:$N$9781,"P")-'Rosa e Controlli'!$I$33,"0")</f>
        <v>0</v>
      </c>
      <c r="P602" s="69" t="str">
        <f>IF($N602="D",COUNTIF($N$9:$N$9781,"D")-'Rosa e Controlli'!$I$34,"0")</f>
        <v>0</v>
      </c>
      <c r="Q602" s="69" t="str">
        <f>IF($N602="C",COUNTIF($N$9:$N$9781,"C")-'Rosa e Controlli'!$I$35,"0")</f>
        <v>0</v>
      </c>
      <c r="R602" s="69" t="str">
        <f>IF($N602="A",COUNTIF($N$9:$N$9781,"A")-'Rosa e Controlli'!$I$36,"0")</f>
        <v>0</v>
      </c>
      <c r="S602" s="69">
        <f t="shared" si="67"/>
        <v>0</v>
      </c>
      <c r="T602" s="69" t="str">
        <f t="shared" si="68"/>
        <v/>
      </c>
      <c r="U602" s="69"/>
      <c r="V602" s="69"/>
      <c r="W602" s="69"/>
    </row>
    <row r="603" spans="1:23" x14ac:dyDescent="0.25">
      <c r="A603" s="61" t="str">
        <f t="shared" si="63"/>
        <v/>
      </c>
      <c r="B603" s="77"/>
      <c r="C603" s="81" t="s">
        <v>64</v>
      </c>
      <c r="D603" s="81">
        <v>739</v>
      </c>
      <c r="E603" s="81" t="s">
        <v>714</v>
      </c>
      <c r="F603" s="81" t="s">
        <v>56</v>
      </c>
      <c r="G603" s="81">
        <v>6</v>
      </c>
      <c r="H603" s="61" t="str">
        <f t="shared" si="64"/>
        <v/>
      </c>
      <c r="I603" s="62" t="str">
        <f t="shared" si="69"/>
        <v/>
      </c>
      <c r="J603" s="62" t="str">
        <f>IF(B603&lt;&gt;"",COUNTIF(B$9:$B10377,B603),"")</f>
        <v/>
      </c>
      <c r="K603" s="62"/>
      <c r="L603" s="62" t="str">
        <f>IF(B603&lt;&gt;"",COUNTIF(M$9:$M10377,F603),"")</f>
        <v/>
      </c>
      <c r="M603" s="62" t="str">
        <f t="shared" si="65"/>
        <v/>
      </c>
      <c r="N603" s="69" t="str">
        <f t="shared" si="66"/>
        <v/>
      </c>
      <c r="O603" s="69" t="str">
        <f>IF($N603="P",COUNTIF($N$9:$N$9781,"P")-'Rosa e Controlli'!$I$33,"0")</f>
        <v>0</v>
      </c>
      <c r="P603" s="69" t="str">
        <f>IF($N603="D",COUNTIF($N$9:$N$9781,"D")-'Rosa e Controlli'!$I$34,"0")</f>
        <v>0</v>
      </c>
      <c r="Q603" s="69" t="str">
        <f>IF($N603="C",COUNTIF($N$9:$N$9781,"C")-'Rosa e Controlli'!$I$35,"0")</f>
        <v>0</v>
      </c>
      <c r="R603" s="69" t="str">
        <f>IF($N603="A",COUNTIF($N$9:$N$9781,"A")-'Rosa e Controlli'!$I$36,"0")</f>
        <v>0</v>
      </c>
      <c r="S603" s="69">
        <f t="shared" si="67"/>
        <v>0</v>
      </c>
      <c r="T603" s="69" t="str">
        <f t="shared" si="68"/>
        <v/>
      </c>
      <c r="U603" s="69"/>
      <c r="V603" s="69"/>
      <c r="W603" s="69"/>
    </row>
    <row r="604" spans="1:23" x14ac:dyDescent="0.25">
      <c r="A604" s="61" t="str">
        <f t="shared" si="63"/>
        <v/>
      </c>
      <c r="B604" s="77"/>
      <c r="C604" s="81" t="s">
        <v>64</v>
      </c>
      <c r="D604" s="81">
        <v>740</v>
      </c>
      <c r="E604" s="81" t="s">
        <v>715</v>
      </c>
      <c r="F604" s="81" t="s">
        <v>255</v>
      </c>
      <c r="G604" s="81">
        <v>5</v>
      </c>
      <c r="H604" s="61" t="str">
        <f t="shared" si="64"/>
        <v/>
      </c>
      <c r="I604" s="62" t="str">
        <f t="shared" si="69"/>
        <v/>
      </c>
      <c r="J604" s="62" t="str">
        <f>IF(B604&lt;&gt;"",COUNTIF(B$9:$B10378,B604),"")</f>
        <v/>
      </c>
      <c r="K604" s="62"/>
      <c r="L604" s="62" t="str">
        <f>IF(B604&lt;&gt;"",COUNTIF(M$9:$M10378,F604),"")</f>
        <v/>
      </c>
      <c r="M604" s="62" t="str">
        <f t="shared" si="65"/>
        <v/>
      </c>
      <c r="N604" s="69" t="str">
        <f t="shared" si="66"/>
        <v/>
      </c>
      <c r="O604" s="69" t="str">
        <f>IF($N604="P",COUNTIF($N$9:$N$9781,"P")-'Rosa e Controlli'!$I$33,"0")</f>
        <v>0</v>
      </c>
      <c r="P604" s="69" t="str">
        <f>IF($N604="D",COUNTIF($N$9:$N$9781,"D")-'Rosa e Controlli'!$I$34,"0")</f>
        <v>0</v>
      </c>
      <c r="Q604" s="69" t="str">
        <f>IF($N604="C",COUNTIF($N$9:$N$9781,"C")-'Rosa e Controlli'!$I$35,"0")</f>
        <v>0</v>
      </c>
      <c r="R604" s="69" t="str">
        <f>IF($N604="A",COUNTIF($N$9:$N$9781,"A")-'Rosa e Controlli'!$I$36,"0")</f>
        <v>0</v>
      </c>
      <c r="S604" s="69">
        <f t="shared" si="67"/>
        <v>0</v>
      </c>
      <c r="T604" s="69" t="str">
        <f t="shared" si="68"/>
        <v/>
      </c>
      <c r="U604" s="69"/>
      <c r="V604" s="69"/>
      <c r="W604" s="69"/>
    </row>
    <row r="605" spans="1:23" x14ac:dyDescent="0.25">
      <c r="A605" s="61" t="str">
        <f t="shared" si="63"/>
        <v/>
      </c>
      <c r="B605" s="77"/>
      <c r="C605" s="81" t="s">
        <v>64</v>
      </c>
      <c r="D605" s="81">
        <v>741</v>
      </c>
      <c r="E605" s="81" t="s">
        <v>716</v>
      </c>
      <c r="F605" s="81" t="s">
        <v>238</v>
      </c>
      <c r="G605" s="81">
        <v>1</v>
      </c>
      <c r="H605" s="61" t="str">
        <f t="shared" si="64"/>
        <v/>
      </c>
      <c r="I605" s="62" t="str">
        <f t="shared" si="69"/>
        <v/>
      </c>
      <c r="J605" s="62" t="str">
        <f>IF(B605&lt;&gt;"",COUNTIF(B$9:$B10379,B605),"")</f>
        <v/>
      </c>
      <c r="K605" s="62"/>
      <c r="L605" s="62" t="str">
        <f>IF(B605&lt;&gt;"",COUNTIF(M$9:$M10379,F605),"")</f>
        <v/>
      </c>
      <c r="M605" s="62" t="str">
        <f t="shared" si="65"/>
        <v/>
      </c>
      <c r="N605" s="69" t="str">
        <f t="shared" si="66"/>
        <v/>
      </c>
      <c r="O605" s="69" t="str">
        <f>IF($N605="P",COUNTIF($N$9:$N$9781,"P")-'Rosa e Controlli'!$I$33,"0")</f>
        <v>0</v>
      </c>
      <c r="P605" s="69" t="str">
        <f>IF($N605="D",COUNTIF($N$9:$N$9781,"D")-'Rosa e Controlli'!$I$34,"0")</f>
        <v>0</v>
      </c>
      <c r="Q605" s="69" t="str">
        <f>IF($N605="C",COUNTIF($N$9:$N$9781,"C")-'Rosa e Controlli'!$I$35,"0")</f>
        <v>0</v>
      </c>
      <c r="R605" s="69" t="str">
        <f>IF($N605="A",COUNTIF($N$9:$N$9781,"A")-'Rosa e Controlli'!$I$36,"0")</f>
        <v>0</v>
      </c>
      <c r="S605" s="69">
        <f t="shared" si="67"/>
        <v>0</v>
      </c>
      <c r="T605" s="69" t="str">
        <f t="shared" si="68"/>
        <v/>
      </c>
      <c r="U605" s="69"/>
      <c r="V605" s="69"/>
      <c r="W605" s="69"/>
    </row>
    <row r="606" spans="1:23" x14ac:dyDescent="0.25">
      <c r="A606" s="61" t="str">
        <f t="shared" si="63"/>
        <v/>
      </c>
      <c r="B606" s="77"/>
      <c r="C606" s="81" t="s">
        <v>64</v>
      </c>
      <c r="D606" s="81">
        <v>742</v>
      </c>
      <c r="E606" s="81" t="s">
        <v>151</v>
      </c>
      <c r="F606" s="81" t="s">
        <v>61</v>
      </c>
      <c r="G606" s="81">
        <v>3</v>
      </c>
      <c r="H606" s="61" t="str">
        <f t="shared" si="64"/>
        <v/>
      </c>
      <c r="I606" s="62" t="str">
        <f t="shared" si="69"/>
        <v/>
      </c>
      <c r="J606" s="62" t="str">
        <f>IF(B606&lt;&gt;"",COUNTIF(B$9:$B10380,B606),"")</f>
        <v/>
      </c>
      <c r="K606" s="62"/>
      <c r="L606" s="62" t="str">
        <f>IF(B606&lt;&gt;"",COUNTIF(M$9:$M10380,F606),"")</f>
        <v/>
      </c>
      <c r="M606" s="62" t="str">
        <f t="shared" si="65"/>
        <v/>
      </c>
      <c r="N606" s="69" t="str">
        <f t="shared" si="66"/>
        <v/>
      </c>
      <c r="O606" s="69" t="str">
        <f>IF($N606="P",COUNTIF($N$9:$N$9781,"P")-'Rosa e Controlli'!$I$33,"0")</f>
        <v>0</v>
      </c>
      <c r="P606" s="69" t="str">
        <f>IF($N606="D",COUNTIF($N$9:$N$9781,"D")-'Rosa e Controlli'!$I$34,"0")</f>
        <v>0</v>
      </c>
      <c r="Q606" s="69" t="str">
        <f>IF($N606="C",COUNTIF($N$9:$N$9781,"C")-'Rosa e Controlli'!$I$35,"0")</f>
        <v>0</v>
      </c>
      <c r="R606" s="69" t="str">
        <f>IF($N606="A",COUNTIF($N$9:$N$9781,"A")-'Rosa e Controlli'!$I$36,"0")</f>
        <v>0</v>
      </c>
      <c r="S606" s="69">
        <f t="shared" si="67"/>
        <v>0</v>
      </c>
      <c r="T606" s="69" t="str">
        <f t="shared" si="68"/>
        <v/>
      </c>
      <c r="U606" s="69"/>
      <c r="V606" s="69"/>
      <c r="W606" s="69"/>
    </row>
    <row r="607" spans="1:23" x14ac:dyDescent="0.25">
      <c r="A607" s="61" t="str">
        <f t="shared" si="63"/>
        <v/>
      </c>
      <c r="B607" s="77"/>
      <c r="C607" s="81" t="s">
        <v>64</v>
      </c>
      <c r="D607" s="81">
        <v>743</v>
      </c>
      <c r="E607" s="81" t="s">
        <v>174</v>
      </c>
      <c r="F607" s="81" t="s">
        <v>69</v>
      </c>
      <c r="G607" s="81">
        <v>9</v>
      </c>
      <c r="H607" s="61" t="str">
        <f t="shared" si="64"/>
        <v/>
      </c>
      <c r="I607" s="62" t="str">
        <f t="shared" si="69"/>
        <v/>
      </c>
      <c r="J607" s="62" t="str">
        <f>IF(B607&lt;&gt;"",COUNTIF(B$9:$B10381,B607),"")</f>
        <v/>
      </c>
      <c r="K607" s="62"/>
      <c r="L607" s="62" t="str">
        <f>IF(B607&lt;&gt;"",COUNTIF(M$9:$M10381,F607),"")</f>
        <v/>
      </c>
      <c r="M607" s="62" t="str">
        <f t="shared" si="65"/>
        <v/>
      </c>
      <c r="N607" s="69" t="str">
        <f t="shared" si="66"/>
        <v/>
      </c>
      <c r="O607" s="69" t="str">
        <f>IF($N607="P",COUNTIF($N$9:$N$9781,"P")-'Rosa e Controlli'!$I$33,"0")</f>
        <v>0</v>
      </c>
      <c r="P607" s="69" t="str">
        <f>IF($N607="D",COUNTIF($N$9:$N$9781,"D")-'Rosa e Controlli'!$I$34,"0")</f>
        <v>0</v>
      </c>
      <c r="Q607" s="69" t="str">
        <f>IF($N607="C",COUNTIF($N$9:$N$9781,"C")-'Rosa e Controlli'!$I$35,"0")</f>
        <v>0</v>
      </c>
      <c r="R607" s="69" t="str">
        <f>IF($N607="A",COUNTIF($N$9:$N$9781,"A")-'Rosa e Controlli'!$I$36,"0")</f>
        <v>0</v>
      </c>
      <c r="S607" s="69">
        <f t="shared" si="67"/>
        <v>0</v>
      </c>
      <c r="T607" s="69" t="str">
        <f t="shared" si="68"/>
        <v/>
      </c>
      <c r="U607" s="69"/>
      <c r="V607" s="69"/>
      <c r="W607" s="69"/>
    </row>
    <row r="608" spans="1:23" x14ac:dyDescent="0.25">
      <c r="A608" s="61" t="str">
        <f t="shared" si="63"/>
        <v/>
      </c>
      <c r="B608" s="77"/>
      <c r="C608" s="81" t="s">
        <v>64</v>
      </c>
      <c r="D608" s="81">
        <v>744</v>
      </c>
      <c r="E608" s="81" t="s">
        <v>717</v>
      </c>
      <c r="F608" s="81" t="s">
        <v>69</v>
      </c>
      <c r="G608" s="81">
        <v>3</v>
      </c>
      <c r="H608" s="61" t="str">
        <f t="shared" si="64"/>
        <v/>
      </c>
      <c r="I608" s="62" t="str">
        <f t="shared" si="69"/>
        <v/>
      </c>
      <c r="J608" s="62" t="str">
        <f>IF(B608&lt;&gt;"",COUNTIF(B$9:$B10382,B608),"")</f>
        <v/>
      </c>
      <c r="K608" s="62"/>
      <c r="L608" s="62" t="str">
        <f>IF(B608&lt;&gt;"",COUNTIF(M$9:$M10382,F608),"")</f>
        <v/>
      </c>
      <c r="M608" s="62" t="str">
        <f t="shared" si="65"/>
        <v/>
      </c>
      <c r="N608" s="69" t="str">
        <f t="shared" si="66"/>
        <v/>
      </c>
      <c r="O608" s="69" t="str">
        <f>IF($N608="P",COUNTIF($N$9:$N$9781,"P")-'Rosa e Controlli'!$I$33,"0")</f>
        <v>0</v>
      </c>
      <c r="P608" s="69" t="str">
        <f>IF($N608="D",COUNTIF($N$9:$N$9781,"D")-'Rosa e Controlli'!$I$34,"0")</f>
        <v>0</v>
      </c>
      <c r="Q608" s="69" t="str">
        <f>IF($N608="C",COUNTIF($N$9:$N$9781,"C")-'Rosa e Controlli'!$I$35,"0")</f>
        <v>0</v>
      </c>
      <c r="R608" s="69" t="str">
        <f>IF($N608="A",COUNTIF($N$9:$N$9781,"A")-'Rosa e Controlli'!$I$36,"0")</f>
        <v>0</v>
      </c>
      <c r="S608" s="69">
        <f t="shared" si="67"/>
        <v>0</v>
      </c>
      <c r="T608" s="69" t="str">
        <f t="shared" si="68"/>
        <v/>
      </c>
      <c r="U608" s="69"/>
      <c r="V608" s="69"/>
      <c r="W608" s="69"/>
    </row>
    <row r="609" spans="1:23" x14ac:dyDescent="0.25">
      <c r="A609" s="61" t="str">
        <f t="shared" si="63"/>
        <v/>
      </c>
      <c r="B609" s="77"/>
      <c r="C609" s="81" t="s">
        <v>64</v>
      </c>
      <c r="D609" s="81">
        <v>745</v>
      </c>
      <c r="E609" s="81" t="s">
        <v>718</v>
      </c>
      <c r="F609" s="81" t="s">
        <v>69</v>
      </c>
      <c r="G609" s="81">
        <v>4</v>
      </c>
      <c r="H609" s="61" t="str">
        <f t="shared" si="64"/>
        <v/>
      </c>
      <c r="I609" s="62" t="str">
        <f t="shared" si="69"/>
        <v/>
      </c>
      <c r="J609" s="62" t="str">
        <f>IF(B609&lt;&gt;"",COUNTIF(B$9:$B10383,B609),"")</f>
        <v/>
      </c>
      <c r="K609" s="62"/>
      <c r="L609" s="62" t="str">
        <f>IF(B609&lt;&gt;"",COUNTIF(M$9:$M10383,F609),"")</f>
        <v/>
      </c>
      <c r="M609" s="62" t="str">
        <f t="shared" si="65"/>
        <v/>
      </c>
      <c r="N609" s="69" t="str">
        <f t="shared" si="66"/>
        <v/>
      </c>
      <c r="O609" s="69" t="str">
        <f>IF($N609="P",COUNTIF($N$9:$N$9781,"P")-'Rosa e Controlli'!$I$33,"0")</f>
        <v>0</v>
      </c>
      <c r="P609" s="69" t="str">
        <f>IF($N609="D",COUNTIF($N$9:$N$9781,"D")-'Rosa e Controlli'!$I$34,"0")</f>
        <v>0</v>
      </c>
      <c r="Q609" s="69" t="str">
        <f>IF($N609="C",COUNTIF($N$9:$N$9781,"C")-'Rosa e Controlli'!$I$35,"0")</f>
        <v>0</v>
      </c>
      <c r="R609" s="69" t="str">
        <f>IF($N609="A",COUNTIF($N$9:$N$9781,"A")-'Rosa e Controlli'!$I$36,"0")</f>
        <v>0</v>
      </c>
      <c r="S609" s="69">
        <f t="shared" si="67"/>
        <v>0</v>
      </c>
      <c r="T609" s="69" t="str">
        <f t="shared" si="68"/>
        <v/>
      </c>
      <c r="U609" s="69"/>
      <c r="V609" s="69"/>
      <c r="W609" s="69"/>
    </row>
    <row r="610" spans="1:23" x14ac:dyDescent="0.25">
      <c r="A610" s="61" t="str">
        <f t="shared" si="63"/>
        <v/>
      </c>
      <c r="B610" s="77"/>
      <c r="C610" s="81" t="s">
        <v>64</v>
      </c>
      <c r="D610" s="81">
        <v>746</v>
      </c>
      <c r="E610" s="81" t="s">
        <v>192</v>
      </c>
      <c r="F610" s="81" t="s">
        <v>69</v>
      </c>
      <c r="G610" s="81">
        <v>4</v>
      </c>
      <c r="H610" s="61" t="str">
        <f t="shared" si="64"/>
        <v/>
      </c>
      <c r="I610" s="62" t="str">
        <f t="shared" si="69"/>
        <v/>
      </c>
      <c r="J610" s="62" t="str">
        <f>IF(B610&lt;&gt;"",COUNTIF(B$9:$B10384,B610),"")</f>
        <v/>
      </c>
      <c r="K610" s="62"/>
      <c r="L610" s="62" t="str">
        <f>IF(B610&lt;&gt;"",COUNTIF(M$9:$M10384,F610),"")</f>
        <v/>
      </c>
      <c r="M610" s="62" t="str">
        <f t="shared" si="65"/>
        <v/>
      </c>
      <c r="N610" s="69" t="str">
        <f t="shared" si="66"/>
        <v/>
      </c>
      <c r="O610" s="69" t="str">
        <f>IF($N610="P",COUNTIF($N$9:$N$9781,"P")-'Rosa e Controlli'!$I$33,"0")</f>
        <v>0</v>
      </c>
      <c r="P610" s="69" t="str">
        <f>IF($N610="D",COUNTIF($N$9:$N$9781,"D")-'Rosa e Controlli'!$I$34,"0")</f>
        <v>0</v>
      </c>
      <c r="Q610" s="69" t="str">
        <f>IF($N610="C",COUNTIF($N$9:$N$9781,"C")-'Rosa e Controlli'!$I$35,"0")</f>
        <v>0</v>
      </c>
      <c r="R610" s="69" t="str">
        <f>IF($N610="A",COUNTIF($N$9:$N$9781,"A")-'Rosa e Controlli'!$I$36,"0")</f>
        <v>0</v>
      </c>
      <c r="S610" s="69">
        <f t="shared" si="67"/>
        <v>0</v>
      </c>
      <c r="T610" s="69" t="str">
        <f t="shared" si="68"/>
        <v/>
      </c>
      <c r="U610" s="69"/>
      <c r="V610" s="69"/>
      <c r="W610" s="69"/>
    </row>
    <row r="611" spans="1:23" x14ac:dyDescent="0.25">
      <c r="A611" s="61" t="str">
        <f t="shared" si="63"/>
        <v/>
      </c>
      <c r="B611" s="77"/>
      <c r="C611" s="81" t="s">
        <v>64</v>
      </c>
      <c r="D611" s="81">
        <v>747</v>
      </c>
      <c r="E611" s="81" t="s">
        <v>719</v>
      </c>
      <c r="F611" s="81" t="s">
        <v>218</v>
      </c>
      <c r="G611" s="81">
        <v>3</v>
      </c>
      <c r="H611" s="61" t="str">
        <f t="shared" si="64"/>
        <v/>
      </c>
      <c r="I611" s="62" t="str">
        <f t="shared" si="69"/>
        <v/>
      </c>
      <c r="J611" s="62" t="str">
        <f>IF(B611&lt;&gt;"",COUNTIF(B$9:$B10385,B611),"")</f>
        <v/>
      </c>
      <c r="K611" s="62"/>
      <c r="L611" s="62" t="str">
        <f>IF(B611&lt;&gt;"",COUNTIF(M$9:$M10385,F611),"")</f>
        <v/>
      </c>
      <c r="M611" s="62" t="str">
        <f t="shared" si="65"/>
        <v/>
      </c>
      <c r="N611" s="69" t="str">
        <f t="shared" si="66"/>
        <v/>
      </c>
      <c r="O611" s="69" t="str">
        <f>IF($N611="P",COUNTIF($N$9:$N$9781,"P")-'Rosa e Controlli'!$I$33,"0")</f>
        <v>0</v>
      </c>
      <c r="P611" s="69" t="str">
        <f>IF($N611="D",COUNTIF($N$9:$N$9781,"D")-'Rosa e Controlli'!$I$34,"0")</f>
        <v>0</v>
      </c>
      <c r="Q611" s="69" t="str">
        <f>IF($N611="C",COUNTIF($N$9:$N$9781,"C")-'Rosa e Controlli'!$I$35,"0")</f>
        <v>0</v>
      </c>
      <c r="R611" s="69" t="str">
        <f>IF($N611="A",COUNTIF($N$9:$N$9781,"A")-'Rosa e Controlli'!$I$36,"0")</f>
        <v>0</v>
      </c>
      <c r="S611" s="69">
        <f t="shared" si="67"/>
        <v>0</v>
      </c>
      <c r="T611" s="69" t="str">
        <f t="shared" si="68"/>
        <v/>
      </c>
      <c r="U611" s="69"/>
      <c r="V611" s="69"/>
      <c r="W611" s="69"/>
    </row>
    <row r="612" spans="1:23" x14ac:dyDescent="0.25">
      <c r="A612" s="61" t="str">
        <f t="shared" si="63"/>
        <v/>
      </c>
      <c r="B612" s="77"/>
      <c r="C612" s="81" t="s">
        <v>64</v>
      </c>
      <c r="D612" s="81">
        <v>748</v>
      </c>
      <c r="E612" s="81" t="s">
        <v>720</v>
      </c>
      <c r="F612" s="81" t="s">
        <v>240</v>
      </c>
      <c r="G612" s="81">
        <v>2</v>
      </c>
      <c r="H612" s="61" t="str">
        <f t="shared" si="64"/>
        <v/>
      </c>
      <c r="I612" s="62" t="str">
        <f t="shared" si="69"/>
        <v/>
      </c>
      <c r="J612" s="62" t="str">
        <f>IF(B612&lt;&gt;"",COUNTIF(B$9:$B10386,B612),"")</f>
        <v/>
      </c>
      <c r="K612" s="62"/>
      <c r="L612" s="62" t="str">
        <f>IF(B612&lt;&gt;"",COUNTIF(M$9:$M10386,F612),"")</f>
        <v/>
      </c>
      <c r="M612" s="62" t="str">
        <f t="shared" si="65"/>
        <v/>
      </c>
      <c r="N612" s="69" t="str">
        <f t="shared" si="66"/>
        <v/>
      </c>
      <c r="O612" s="69" t="str">
        <f>IF($N612="P",COUNTIF($N$9:$N$9781,"P")-'Rosa e Controlli'!$I$33,"0")</f>
        <v>0</v>
      </c>
      <c r="P612" s="69" t="str">
        <f>IF($N612="D",COUNTIF($N$9:$N$9781,"D")-'Rosa e Controlli'!$I$34,"0")</f>
        <v>0</v>
      </c>
      <c r="Q612" s="69" t="str">
        <f>IF($N612="C",COUNTIF($N$9:$N$9781,"C")-'Rosa e Controlli'!$I$35,"0")</f>
        <v>0</v>
      </c>
      <c r="R612" s="69" t="str">
        <f>IF($N612="A",COUNTIF($N$9:$N$9781,"A")-'Rosa e Controlli'!$I$36,"0")</f>
        <v>0</v>
      </c>
      <c r="S612" s="69">
        <f t="shared" si="67"/>
        <v>0</v>
      </c>
      <c r="T612" s="69" t="str">
        <f t="shared" si="68"/>
        <v/>
      </c>
      <c r="U612" s="69"/>
      <c r="V612" s="69"/>
      <c r="W612" s="69"/>
    </row>
    <row r="613" spans="1:23" x14ac:dyDescent="0.25">
      <c r="A613" s="61" t="str">
        <f t="shared" si="63"/>
        <v/>
      </c>
      <c r="B613" s="77"/>
      <c r="C613" s="81" t="s">
        <v>64</v>
      </c>
      <c r="D613" s="81">
        <v>749</v>
      </c>
      <c r="E613" s="81" t="s">
        <v>721</v>
      </c>
      <c r="F613" s="81" t="s">
        <v>240</v>
      </c>
      <c r="G613" s="81">
        <v>1</v>
      </c>
      <c r="H613" s="61" t="str">
        <f t="shared" si="64"/>
        <v/>
      </c>
      <c r="I613" s="62" t="str">
        <f t="shared" si="69"/>
        <v/>
      </c>
      <c r="J613" s="62" t="str">
        <f>IF(B613&lt;&gt;"",COUNTIF(B$9:$B10387,B613),"")</f>
        <v/>
      </c>
      <c r="K613" s="62"/>
      <c r="L613" s="62" t="str">
        <f>IF(B613&lt;&gt;"",COUNTIF(M$9:$M10387,F613),"")</f>
        <v/>
      </c>
      <c r="M613" s="62" t="str">
        <f t="shared" si="65"/>
        <v/>
      </c>
      <c r="N613" s="69" t="str">
        <f t="shared" si="66"/>
        <v/>
      </c>
      <c r="O613" s="69" t="str">
        <f>IF($N613="P",COUNTIF($N$9:$N$9781,"P")-'Rosa e Controlli'!$I$33,"0")</f>
        <v>0</v>
      </c>
      <c r="P613" s="69" t="str">
        <f>IF($N613="D",COUNTIF($N$9:$N$9781,"D")-'Rosa e Controlli'!$I$34,"0")</f>
        <v>0</v>
      </c>
      <c r="Q613" s="69" t="str">
        <f>IF($N613="C",COUNTIF($N$9:$N$9781,"C")-'Rosa e Controlli'!$I$35,"0")</f>
        <v>0</v>
      </c>
      <c r="R613" s="69" t="str">
        <f>IF($N613="A",COUNTIF($N$9:$N$9781,"A")-'Rosa e Controlli'!$I$36,"0")</f>
        <v>0</v>
      </c>
      <c r="S613" s="69">
        <f t="shared" si="67"/>
        <v>0</v>
      </c>
      <c r="T613" s="69" t="str">
        <f t="shared" si="68"/>
        <v/>
      </c>
      <c r="U613" s="69"/>
      <c r="V613" s="69"/>
      <c r="W613" s="69"/>
    </row>
    <row r="614" spans="1:23" x14ac:dyDescent="0.25">
      <c r="A614" s="61" t="str">
        <f t="shared" si="63"/>
        <v/>
      </c>
      <c r="B614" s="77"/>
      <c r="C614" s="81" t="s">
        <v>64</v>
      </c>
      <c r="D614" s="81">
        <v>750</v>
      </c>
      <c r="E614" s="81" t="s">
        <v>722</v>
      </c>
      <c r="F614" s="81" t="s">
        <v>222</v>
      </c>
      <c r="G614" s="81">
        <v>1</v>
      </c>
      <c r="H614" s="61" t="str">
        <f t="shared" si="64"/>
        <v/>
      </c>
      <c r="I614" s="62" t="str">
        <f t="shared" si="69"/>
        <v/>
      </c>
      <c r="J614" s="62" t="str">
        <f>IF(B614&lt;&gt;"",COUNTIF(B$9:$B10388,B614),"")</f>
        <v/>
      </c>
      <c r="K614" s="62"/>
      <c r="L614" s="62" t="str">
        <f>IF(B614&lt;&gt;"",COUNTIF(M$9:$M10388,F614),"")</f>
        <v/>
      </c>
      <c r="M614" s="62" t="str">
        <f t="shared" si="65"/>
        <v/>
      </c>
      <c r="N614" s="69" t="str">
        <f t="shared" si="66"/>
        <v/>
      </c>
      <c r="O614" s="69" t="str">
        <f>IF($N614="P",COUNTIF($N$9:$N$9781,"P")-'Rosa e Controlli'!$I$33,"0")</f>
        <v>0</v>
      </c>
      <c r="P614" s="69" t="str">
        <f>IF($N614="D",COUNTIF($N$9:$N$9781,"D")-'Rosa e Controlli'!$I$34,"0")</f>
        <v>0</v>
      </c>
      <c r="Q614" s="69" t="str">
        <f>IF($N614="C",COUNTIF($N$9:$N$9781,"C")-'Rosa e Controlli'!$I$35,"0")</f>
        <v>0</v>
      </c>
      <c r="R614" s="69" t="str">
        <f>IF($N614="A",COUNTIF($N$9:$N$9781,"A")-'Rosa e Controlli'!$I$36,"0")</f>
        <v>0</v>
      </c>
      <c r="S614" s="69">
        <f t="shared" si="67"/>
        <v>0</v>
      </c>
      <c r="T614" s="69" t="str">
        <f t="shared" si="68"/>
        <v/>
      </c>
      <c r="U614" s="69"/>
      <c r="V614" s="69"/>
      <c r="W614" s="69"/>
    </row>
    <row r="615" spans="1:23" x14ac:dyDescent="0.25">
      <c r="A615" s="61" t="str">
        <f t="shared" si="63"/>
        <v/>
      </c>
      <c r="B615" s="77"/>
      <c r="C615" s="81" t="s">
        <v>64</v>
      </c>
      <c r="D615" s="81">
        <v>751</v>
      </c>
      <c r="E615" s="81" t="s">
        <v>723</v>
      </c>
      <c r="F615" s="81" t="s">
        <v>222</v>
      </c>
      <c r="G615" s="81">
        <v>2</v>
      </c>
      <c r="H615" s="61" t="str">
        <f t="shared" si="64"/>
        <v/>
      </c>
      <c r="I615" s="62" t="str">
        <f t="shared" si="69"/>
        <v/>
      </c>
      <c r="J615" s="62" t="str">
        <f>IF(B615&lt;&gt;"",COUNTIF(B$9:$B10389,B615),"")</f>
        <v/>
      </c>
      <c r="K615" s="62"/>
      <c r="L615" s="62" t="str">
        <f>IF(B615&lt;&gt;"",COUNTIF(M$9:$M10389,F615),"")</f>
        <v/>
      </c>
      <c r="M615" s="62" t="str">
        <f t="shared" si="65"/>
        <v/>
      </c>
      <c r="N615" s="69" t="str">
        <f t="shared" si="66"/>
        <v/>
      </c>
      <c r="O615" s="69" t="str">
        <f>IF($N615="P",COUNTIF($N$9:$N$9781,"P")-'Rosa e Controlli'!$I$33,"0")</f>
        <v>0</v>
      </c>
      <c r="P615" s="69" t="str">
        <f>IF($N615="D",COUNTIF($N$9:$N$9781,"D")-'Rosa e Controlli'!$I$34,"0")</f>
        <v>0</v>
      </c>
      <c r="Q615" s="69" t="str">
        <f>IF($N615="C",COUNTIF($N$9:$N$9781,"C")-'Rosa e Controlli'!$I$35,"0")</f>
        <v>0</v>
      </c>
      <c r="R615" s="69" t="str">
        <f>IF($N615="A",COUNTIF($N$9:$N$9781,"A")-'Rosa e Controlli'!$I$36,"0")</f>
        <v>0</v>
      </c>
      <c r="S615" s="69">
        <f t="shared" si="67"/>
        <v>0</v>
      </c>
      <c r="T615" s="69" t="str">
        <f t="shared" si="68"/>
        <v/>
      </c>
      <c r="U615" s="69"/>
      <c r="V615" s="69"/>
      <c r="W615" s="69"/>
    </row>
    <row r="616" spans="1:23" x14ac:dyDescent="0.25">
      <c r="A616" s="61" t="str">
        <f t="shared" si="63"/>
        <v/>
      </c>
      <c r="B616" s="77"/>
      <c r="C616" s="81" t="s">
        <v>64</v>
      </c>
      <c r="D616" s="81">
        <v>752</v>
      </c>
      <c r="E616" s="81" t="s">
        <v>724</v>
      </c>
      <c r="F616" s="81" t="s">
        <v>222</v>
      </c>
      <c r="G616" s="81">
        <v>1</v>
      </c>
      <c r="H616" s="61" t="str">
        <f t="shared" si="64"/>
        <v/>
      </c>
      <c r="I616" s="62" t="str">
        <f t="shared" si="69"/>
        <v/>
      </c>
      <c r="J616" s="62" t="str">
        <f>IF(B616&lt;&gt;"",COUNTIF(B$9:$B10390,B616),"")</f>
        <v/>
      </c>
      <c r="K616" s="62"/>
      <c r="L616" s="62" t="str">
        <f>IF(B616&lt;&gt;"",COUNTIF(M$9:$M10390,F616),"")</f>
        <v/>
      </c>
      <c r="M616" s="62" t="str">
        <f t="shared" si="65"/>
        <v/>
      </c>
      <c r="N616" s="69" t="str">
        <f t="shared" si="66"/>
        <v/>
      </c>
      <c r="O616" s="69" t="str">
        <f>IF($N616="P",COUNTIF($N$9:$N$9781,"P")-'Rosa e Controlli'!$I$33,"0")</f>
        <v>0</v>
      </c>
      <c r="P616" s="69" t="str">
        <f>IF($N616="D",COUNTIF($N$9:$N$9781,"D")-'Rosa e Controlli'!$I$34,"0")</f>
        <v>0</v>
      </c>
      <c r="Q616" s="69" t="str">
        <f>IF($N616="C",COUNTIF($N$9:$N$9781,"C")-'Rosa e Controlli'!$I$35,"0")</f>
        <v>0</v>
      </c>
      <c r="R616" s="69" t="str">
        <f>IF($N616="A",COUNTIF($N$9:$N$9781,"A")-'Rosa e Controlli'!$I$36,"0")</f>
        <v>0</v>
      </c>
      <c r="S616" s="69">
        <f t="shared" si="67"/>
        <v>0</v>
      </c>
      <c r="T616" s="69" t="str">
        <f t="shared" si="68"/>
        <v/>
      </c>
      <c r="U616" s="69"/>
      <c r="V616" s="69"/>
      <c r="W616" s="69"/>
    </row>
    <row r="617" spans="1:23" x14ac:dyDescent="0.25">
      <c r="A617" s="61" t="str">
        <f t="shared" si="63"/>
        <v/>
      </c>
      <c r="B617" s="77"/>
      <c r="C617" s="81" t="s">
        <v>64</v>
      </c>
      <c r="D617" s="81">
        <v>753</v>
      </c>
      <c r="E617" s="81" t="s">
        <v>725</v>
      </c>
      <c r="F617" s="81" t="s">
        <v>222</v>
      </c>
      <c r="G617" s="81">
        <v>2</v>
      </c>
      <c r="H617" s="61" t="str">
        <f t="shared" si="64"/>
        <v/>
      </c>
      <c r="I617" s="62" t="str">
        <f t="shared" si="69"/>
        <v/>
      </c>
      <c r="J617" s="62" t="str">
        <f>IF(B617&lt;&gt;"",COUNTIF(B$9:$B10391,B617),"")</f>
        <v/>
      </c>
      <c r="K617" s="62"/>
      <c r="L617" s="62" t="str">
        <f>IF(B617&lt;&gt;"",COUNTIF(M$9:$M10391,F617),"")</f>
        <v/>
      </c>
      <c r="M617" s="62" t="str">
        <f t="shared" si="65"/>
        <v/>
      </c>
      <c r="N617" s="69" t="str">
        <f t="shared" si="66"/>
        <v/>
      </c>
      <c r="O617" s="69" t="str">
        <f>IF($N617="P",COUNTIF($N$9:$N$9781,"P")-'Rosa e Controlli'!$I$33,"0")</f>
        <v>0</v>
      </c>
      <c r="P617" s="69" t="str">
        <f>IF($N617="D",COUNTIF($N$9:$N$9781,"D")-'Rosa e Controlli'!$I$34,"0")</f>
        <v>0</v>
      </c>
      <c r="Q617" s="69" t="str">
        <f>IF($N617="C",COUNTIF($N$9:$N$9781,"C")-'Rosa e Controlli'!$I$35,"0")</f>
        <v>0</v>
      </c>
      <c r="R617" s="69" t="str">
        <f>IF($N617="A",COUNTIF($N$9:$N$9781,"A")-'Rosa e Controlli'!$I$36,"0")</f>
        <v>0</v>
      </c>
      <c r="S617" s="69">
        <f t="shared" si="67"/>
        <v>0</v>
      </c>
      <c r="T617" s="69" t="str">
        <f t="shared" si="68"/>
        <v/>
      </c>
      <c r="U617" s="69"/>
      <c r="V617" s="69"/>
      <c r="W617" s="69"/>
    </row>
    <row r="618" spans="1:23" x14ac:dyDescent="0.25">
      <c r="A618" s="61" t="str">
        <f t="shared" si="63"/>
        <v/>
      </c>
      <c r="B618" s="77"/>
      <c r="C618" s="81" t="s">
        <v>64</v>
      </c>
      <c r="D618" s="81">
        <v>754</v>
      </c>
      <c r="E618" s="81" t="s">
        <v>726</v>
      </c>
      <c r="F618" s="81" t="s">
        <v>282</v>
      </c>
      <c r="G618" s="81">
        <v>5</v>
      </c>
      <c r="H618" s="61" t="str">
        <f t="shared" si="64"/>
        <v/>
      </c>
      <c r="I618" s="62" t="str">
        <f t="shared" si="69"/>
        <v/>
      </c>
      <c r="J618" s="62" t="str">
        <f>IF(B618&lt;&gt;"",COUNTIF(B$9:$B10392,B618),"")</f>
        <v/>
      </c>
      <c r="K618" s="62"/>
      <c r="L618" s="62" t="str">
        <f>IF(B618&lt;&gt;"",COUNTIF(M$9:$M10392,F618),"")</f>
        <v/>
      </c>
      <c r="M618" s="62" t="str">
        <f t="shared" si="65"/>
        <v/>
      </c>
      <c r="N618" s="69" t="str">
        <f t="shared" si="66"/>
        <v/>
      </c>
      <c r="O618" s="69" t="str">
        <f>IF($N618="P",COUNTIF($N$9:$N$9781,"P")-'Rosa e Controlli'!$I$33,"0")</f>
        <v>0</v>
      </c>
      <c r="P618" s="69" t="str">
        <f>IF($N618="D",COUNTIF($N$9:$N$9781,"D")-'Rosa e Controlli'!$I$34,"0")</f>
        <v>0</v>
      </c>
      <c r="Q618" s="69" t="str">
        <f>IF($N618="C",COUNTIF($N$9:$N$9781,"C")-'Rosa e Controlli'!$I$35,"0")</f>
        <v>0</v>
      </c>
      <c r="R618" s="69" t="str">
        <f>IF($N618="A",COUNTIF($N$9:$N$9781,"A")-'Rosa e Controlli'!$I$36,"0")</f>
        <v>0</v>
      </c>
      <c r="S618" s="69">
        <f t="shared" si="67"/>
        <v>0</v>
      </c>
      <c r="T618" s="69" t="str">
        <f t="shared" si="68"/>
        <v/>
      </c>
      <c r="U618" s="69"/>
      <c r="V618" s="69"/>
      <c r="W618" s="69"/>
    </row>
    <row r="619" spans="1:23" x14ac:dyDescent="0.25">
      <c r="A619" s="61" t="str">
        <f t="shared" si="63"/>
        <v/>
      </c>
      <c r="B619" s="77"/>
      <c r="C619" s="81" t="s">
        <v>64</v>
      </c>
      <c r="D619" s="81">
        <v>755</v>
      </c>
      <c r="E619" s="81" t="s">
        <v>727</v>
      </c>
      <c r="F619" s="81" t="s">
        <v>282</v>
      </c>
      <c r="G619" s="81">
        <v>3</v>
      </c>
      <c r="H619" s="61" t="str">
        <f t="shared" si="64"/>
        <v/>
      </c>
      <c r="I619" s="62" t="str">
        <f t="shared" si="69"/>
        <v/>
      </c>
      <c r="J619" s="62" t="str">
        <f>IF(B619&lt;&gt;"",COUNTIF(B$9:$B10393,B619),"")</f>
        <v/>
      </c>
      <c r="K619" s="62"/>
      <c r="L619" s="62" t="str">
        <f>IF(B619&lt;&gt;"",COUNTIF(M$9:$M10393,F619),"")</f>
        <v/>
      </c>
      <c r="M619" s="62" t="str">
        <f t="shared" si="65"/>
        <v/>
      </c>
      <c r="N619" s="69" t="str">
        <f t="shared" si="66"/>
        <v/>
      </c>
      <c r="O619" s="69" t="str">
        <f>IF($N619="P",COUNTIF($N$9:$N$9781,"P")-'Rosa e Controlli'!$I$33,"0")</f>
        <v>0</v>
      </c>
      <c r="P619" s="69" t="str">
        <f>IF($N619="D",COUNTIF($N$9:$N$9781,"D")-'Rosa e Controlli'!$I$34,"0")</f>
        <v>0</v>
      </c>
      <c r="Q619" s="69" t="str">
        <f>IF($N619="C",COUNTIF($N$9:$N$9781,"C")-'Rosa e Controlli'!$I$35,"0")</f>
        <v>0</v>
      </c>
      <c r="R619" s="69" t="str">
        <f>IF($N619="A",COUNTIF($N$9:$N$9781,"A")-'Rosa e Controlli'!$I$36,"0")</f>
        <v>0</v>
      </c>
      <c r="S619" s="69">
        <f t="shared" si="67"/>
        <v>0</v>
      </c>
      <c r="T619" s="69" t="str">
        <f t="shared" si="68"/>
        <v/>
      </c>
      <c r="U619" s="69"/>
      <c r="V619" s="69"/>
      <c r="W619" s="69"/>
    </row>
    <row r="620" spans="1:23" x14ac:dyDescent="0.25">
      <c r="A620" s="61" t="str">
        <f t="shared" si="63"/>
        <v/>
      </c>
      <c r="B620" s="77"/>
      <c r="C620" s="81" t="s">
        <v>64</v>
      </c>
      <c r="D620" s="81">
        <v>756</v>
      </c>
      <c r="E620" s="81" t="s">
        <v>728</v>
      </c>
      <c r="F620" s="81" t="s">
        <v>282</v>
      </c>
      <c r="G620" s="81">
        <v>5</v>
      </c>
      <c r="H620" s="61" t="str">
        <f t="shared" si="64"/>
        <v/>
      </c>
      <c r="I620" s="62" t="str">
        <f t="shared" si="69"/>
        <v/>
      </c>
      <c r="J620" s="62" t="str">
        <f>IF(B620&lt;&gt;"",COUNTIF(B$9:$B10394,B620),"")</f>
        <v/>
      </c>
      <c r="K620" s="62"/>
      <c r="L620" s="62" t="str">
        <f>IF(B620&lt;&gt;"",COUNTIF(M$9:$M10394,F620),"")</f>
        <v/>
      </c>
      <c r="M620" s="62" t="str">
        <f t="shared" si="65"/>
        <v/>
      </c>
      <c r="N620" s="69" t="str">
        <f t="shared" si="66"/>
        <v/>
      </c>
      <c r="O620" s="69" t="str">
        <f>IF($N620="P",COUNTIF($N$9:$N$9781,"P")-'Rosa e Controlli'!$I$33,"0")</f>
        <v>0</v>
      </c>
      <c r="P620" s="69" t="str">
        <f>IF($N620="D",COUNTIF($N$9:$N$9781,"D")-'Rosa e Controlli'!$I$34,"0")</f>
        <v>0</v>
      </c>
      <c r="Q620" s="69" t="str">
        <f>IF($N620="C",COUNTIF($N$9:$N$9781,"C")-'Rosa e Controlli'!$I$35,"0")</f>
        <v>0</v>
      </c>
      <c r="R620" s="69" t="str">
        <f>IF($N620="A",COUNTIF($N$9:$N$9781,"A")-'Rosa e Controlli'!$I$36,"0")</f>
        <v>0</v>
      </c>
      <c r="S620" s="69">
        <f t="shared" si="67"/>
        <v>0</v>
      </c>
      <c r="T620" s="69" t="str">
        <f t="shared" si="68"/>
        <v/>
      </c>
      <c r="U620" s="69"/>
      <c r="V620" s="69"/>
      <c r="W620" s="69"/>
    </row>
    <row r="621" spans="1:23" x14ac:dyDescent="0.25">
      <c r="A621" s="61" t="str">
        <f t="shared" si="63"/>
        <v/>
      </c>
      <c r="B621" s="77"/>
      <c r="C621" s="81" t="s">
        <v>64</v>
      </c>
      <c r="D621" s="81">
        <v>757</v>
      </c>
      <c r="E621" s="81" t="s">
        <v>729</v>
      </c>
      <c r="F621" s="81" t="s">
        <v>282</v>
      </c>
      <c r="G621" s="81">
        <v>7</v>
      </c>
      <c r="H621" s="61" t="str">
        <f t="shared" si="64"/>
        <v/>
      </c>
      <c r="I621" s="62" t="str">
        <f t="shared" si="69"/>
        <v/>
      </c>
      <c r="J621" s="62" t="str">
        <f>IF(B621&lt;&gt;"",COUNTIF(B$9:$B10395,B621),"")</f>
        <v/>
      </c>
      <c r="K621" s="62"/>
      <c r="L621" s="62" t="str">
        <f>IF(B621&lt;&gt;"",COUNTIF(M$9:$M10395,F621),"")</f>
        <v/>
      </c>
      <c r="M621" s="62" t="str">
        <f t="shared" si="65"/>
        <v/>
      </c>
      <c r="N621" s="69" t="str">
        <f t="shared" si="66"/>
        <v/>
      </c>
      <c r="O621" s="69" t="str">
        <f>IF($N621="P",COUNTIF($N$9:$N$9781,"P")-'Rosa e Controlli'!$I$33,"0")</f>
        <v>0</v>
      </c>
      <c r="P621" s="69" t="str">
        <f>IF($N621="D",COUNTIF($N$9:$N$9781,"D")-'Rosa e Controlli'!$I$34,"0")</f>
        <v>0</v>
      </c>
      <c r="Q621" s="69" t="str">
        <f>IF($N621="C",COUNTIF($N$9:$N$9781,"C")-'Rosa e Controlli'!$I$35,"0")</f>
        <v>0</v>
      </c>
      <c r="R621" s="69" t="str">
        <f>IF($N621="A",COUNTIF($N$9:$N$9781,"A")-'Rosa e Controlli'!$I$36,"0")</f>
        <v>0</v>
      </c>
      <c r="S621" s="69">
        <f t="shared" si="67"/>
        <v>0</v>
      </c>
      <c r="T621" s="69" t="str">
        <f t="shared" si="68"/>
        <v/>
      </c>
      <c r="U621" s="69"/>
      <c r="V621" s="69"/>
      <c r="W621" s="69"/>
    </row>
    <row r="622" spans="1:23" x14ac:dyDescent="0.25">
      <c r="A622" s="61" t="str">
        <f t="shared" si="63"/>
        <v/>
      </c>
      <c r="B622" s="77"/>
      <c r="C622" s="81" t="s">
        <v>64</v>
      </c>
      <c r="D622" s="81">
        <v>758</v>
      </c>
      <c r="E622" s="81" t="s">
        <v>194</v>
      </c>
      <c r="F622" s="81" t="s">
        <v>55</v>
      </c>
      <c r="G622" s="81">
        <v>12</v>
      </c>
      <c r="H622" s="61" t="str">
        <f t="shared" si="64"/>
        <v/>
      </c>
      <c r="I622" s="62" t="str">
        <f t="shared" si="69"/>
        <v/>
      </c>
      <c r="J622" s="62" t="str">
        <f>IF(B622&lt;&gt;"",COUNTIF(B$9:$B10396,B622),"")</f>
        <v/>
      </c>
      <c r="K622" s="62"/>
      <c r="L622" s="62" t="str">
        <f>IF(B622&lt;&gt;"",COUNTIF(M$9:$M10396,F622),"")</f>
        <v/>
      </c>
      <c r="M622" s="62" t="str">
        <f t="shared" si="65"/>
        <v/>
      </c>
      <c r="N622" s="69" t="str">
        <f t="shared" si="66"/>
        <v/>
      </c>
      <c r="O622" s="69" t="str">
        <f>IF($N622="P",COUNTIF($N$9:$N$9781,"P")-'Rosa e Controlli'!$I$33,"0")</f>
        <v>0</v>
      </c>
      <c r="P622" s="69" t="str">
        <f>IF($N622="D",COUNTIF($N$9:$N$9781,"D")-'Rosa e Controlli'!$I$34,"0")</f>
        <v>0</v>
      </c>
      <c r="Q622" s="69" t="str">
        <f>IF($N622="C",COUNTIF($N$9:$N$9781,"C")-'Rosa e Controlli'!$I$35,"0")</f>
        <v>0</v>
      </c>
      <c r="R622" s="69" t="str">
        <f>IF($N622="A",COUNTIF($N$9:$N$9781,"A")-'Rosa e Controlli'!$I$36,"0")</f>
        <v>0</v>
      </c>
      <c r="S622" s="69">
        <f t="shared" si="67"/>
        <v>0</v>
      </c>
      <c r="T622" s="69" t="str">
        <f t="shared" si="68"/>
        <v/>
      </c>
      <c r="U622" s="69"/>
      <c r="V622" s="69"/>
      <c r="W622" s="69"/>
    </row>
    <row r="623" spans="1:23" x14ac:dyDescent="0.25">
      <c r="A623" s="61" t="str">
        <f t="shared" si="63"/>
        <v/>
      </c>
      <c r="B623" s="77"/>
      <c r="C623" s="81" t="s">
        <v>65</v>
      </c>
      <c r="D623" s="81">
        <v>800</v>
      </c>
      <c r="E623" s="81" t="s">
        <v>730</v>
      </c>
      <c r="F623" s="81" t="s">
        <v>228</v>
      </c>
      <c r="G623" s="81">
        <v>30</v>
      </c>
      <c r="H623" s="61" t="str">
        <f t="shared" si="64"/>
        <v/>
      </c>
      <c r="I623" s="62" t="str">
        <f t="shared" si="69"/>
        <v/>
      </c>
      <c r="J623" s="62" t="str">
        <f>IF(B623&lt;&gt;"",COUNTIF(B$9:$B10397,B623),"")</f>
        <v/>
      </c>
      <c r="K623" s="62"/>
      <c r="L623" s="62" t="str">
        <f>IF(B623&lt;&gt;"",COUNTIF(M$9:$M10397,F623),"")</f>
        <v/>
      </c>
      <c r="M623" s="62" t="str">
        <f t="shared" si="65"/>
        <v/>
      </c>
      <c r="N623" s="69" t="str">
        <f t="shared" si="66"/>
        <v/>
      </c>
      <c r="O623" s="69" t="str">
        <f>IF($N623="P",COUNTIF($N$9:$N$9781,"P")-'Rosa e Controlli'!$I$33,"0")</f>
        <v>0</v>
      </c>
      <c r="P623" s="69" t="str">
        <f>IF($N623="D",COUNTIF($N$9:$N$9781,"D")-'Rosa e Controlli'!$I$34,"0")</f>
        <v>0</v>
      </c>
      <c r="Q623" s="69" t="str">
        <f>IF($N623="C",COUNTIF($N$9:$N$9781,"C")-'Rosa e Controlli'!$I$35,"0")</f>
        <v>0</v>
      </c>
      <c r="R623" s="69" t="str">
        <f>IF($N623="A",COUNTIF($N$9:$N$9781,"A")-'Rosa e Controlli'!$I$36,"0")</f>
        <v>0</v>
      </c>
      <c r="S623" s="69">
        <f t="shared" si="67"/>
        <v>0</v>
      </c>
      <c r="T623" s="69" t="str">
        <f t="shared" si="68"/>
        <v/>
      </c>
      <c r="U623" s="69"/>
      <c r="V623" s="69"/>
      <c r="W623" s="69"/>
    </row>
    <row r="624" spans="1:23" x14ac:dyDescent="0.25">
      <c r="A624" s="61" t="str">
        <f t="shared" si="63"/>
        <v/>
      </c>
      <c r="B624" s="77"/>
      <c r="C624" s="81" t="s">
        <v>65</v>
      </c>
      <c r="D624" s="81">
        <v>801</v>
      </c>
      <c r="E624" s="81" t="s">
        <v>731</v>
      </c>
      <c r="F624" s="81" t="s">
        <v>231</v>
      </c>
      <c r="G624" s="81">
        <v>5</v>
      </c>
      <c r="H624" s="61" t="str">
        <f t="shared" si="64"/>
        <v/>
      </c>
      <c r="I624" s="62" t="str">
        <f t="shared" si="69"/>
        <v/>
      </c>
      <c r="J624" s="62" t="str">
        <f>IF(B624&lt;&gt;"",COUNTIF(B$9:$B10398,B624),"")</f>
        <v/>
      </c>
      <c r="K624" s="62"/>
      <c r="L624" s="62" t="str">
        <f>IF(B624&lt;&gt;"",COUNTIF(M$9:$M10398,F624),"")</f>
        <v/>
      </c>
      <c r="M624" s="62" t="str">
        <f t="shared" si="65"/>
        <v/>
      </c>
      <c r="N624" s="69" t="str">
        <f t="shared" si="66"/>
        <v/>
      </c>
      <c r="O624" s="69" t="str">
        <f>IF($N624="P",COUNTIF($N$9:$N$9781,"P")-'Rosa e Controlli'!$I$33,"0")</f>
        <v>0</v>
      </c>
      <c r="P624" s="69" t="str">
        <f>IF($N624="D",COUNTIF($N$9:$N$9781,"D")-'Rosa e Controlli'!$I$34,"0")</f>
        <v>0</v>
      </c>
      <c r="Q624" s="69" t="str">
        <f>IF($N624="C",COUNTIF($N$9:$N$9781,"C")-'Rosa e Controlli'!$I$35,"0")</f>
        <v>0</v>
      </c>
      <c r="R624" s="69" t="str">
        <f>IF($N624="A",COUNTIF($N$9:$N$9781,"A")-'Rosa e Controlli'!$I$36,"0")</f>
        <v>0</v>
      </c>
      <c r="S624" s="69">
        <f t="shared" si="67"/>
        <v>0</v>
      </c>
      <c r="T624" s="69" t="str">
        <f t="shared" si="68"/>
        <v/>
      </c>
      <c r="U624" s="69"/>
      <c r="V624" s="69"/>
      <c r="W624" s="69"/>
    </row>
    <row r="625" spans="1:23" x14ac:dyDescent="0.25">
      <c r="A625" s="61" t="str">
        <f t="shared" si="63"/>
        <v/>
      </c>
      <c r="B625" s="77"/>
      <c r="C625" s="81" t="s">
        <v>65</v>
      </c>
      <c r="D625" s="81">
        <v>802</v>
      </c>
      <c r="E625" s="81" t="s">
        <v>732</v>
      </c>
      <c r="F625" s="81" t="s">
        <v>222</v>
      </c>
      <c r="G625" s="81">
        <v>4</v>
      </c>
      <c r="H625" s="61" t="str">
        <f t="shared" si="64"/>
        <v/>
      </c>
      <c r="I625" s="62" t="str">
        <f t="shared" si="69"/>
        <v/>
      </c>
      <c r="J625" s="62" t="str">
        <f>IF(B625&lt;&gt;"",COUNTIF(B$9:$B10399,B625),"")</f>
        <v/>
      </c>
      <c r="K625" s="62"/>
      <c r="L625" s="62" t="str">
        <f>IF(B625&lt;&gt;"",COUNTIF(M$9:$M10399,F625),"")</f>
        <v/>
      </c>
      <c r="M625" s="62" t="str">
        <f t="shared" si="65"/>
        <v/>
      </c>
      <c r="N625" s="69" t="str">
        <f t="shared" si="66"/>
        <v/>
      </c>
      <c r="O625" s="69" t="str">
        <f>IF($N625="P",COUNTIF($N$9:$N$9781,"P")-'Rosa e Controlli'!$I$33,"0")</f>
        <v>0</v>
      </c>
      <c r="P625" s="69" t="str">
        <f>IF($N625="D",COUNTIF($N$9:$N$9781,"D")-'Rosa e Controlli'!$I$34,"0")</f>
        <v>0</v>
      </c>
      <c r="Q625" s="69" t="str">
        <f>IF($N625="C",COUNTIF($N$9:$N$9781,"C")-'Rosa e Controlli'!$I$35,"0")</f>
        <v>0</v>
      </c>
      <c r="R625" s="69" t="str">
        <f>IF($N625="A",COUNTIF($N$9:$N$9781,"A")-'Rosa e Controlli'!$I$36,"0")</f>
        <v>0</v>
      </c>
      <c r="S625" s="69">
        <f t="shared" si="67"/>
        <v>0</v>
      </c>
      <c r="T625" s="69" t="str">
        <f t="shared" si="68"/>
        <v/>
      </c>
      <c r="U625" s="69"/>
      <c r="V625" s="69"/>
      <c r="W625" s="69"/>
    </row>
    <row r="626" spans="1:23" x14ac:dyDescent="0.25">
      <c r="A626" s="61" t="str">
        <f t="shared" si="63"/>
        <v/>
      </c>
      <c r="B626" s="77"/>
      <c r="C626" s="81" t="s">
        <v>65</v>
      </c>
      <c r="D626" s="81">
        <v>803</v>
      </c>
      <c r="E626" s="81" t="s">
        <v>733</v>
      </c>
      <c r="F626" s="81" t="s">
        <v>222</v>
      </c>
      <c r="G626" s="81">
        <v>8</v>
      </c>
      <c r="H626" s="61" t="str">
        <f t="shared" si="64"/>
        <v/>
      </c>
      <c r="I626" s="62" t="str">
        <f t="shared" si="69"/>
        <v/>
      </c>
      <c r="J626" s="62" t="str">
        <f>IF(B626&lt;&gt;"",COUNTIF(B$9:$B10400,B626),"")</f>
        <v/>
      </c>
      <c r="K626" s="62"/>
      <c r="L626" s="62" t="str">
        <f>IF(B626&lt;&gt;"",COUNTIF(M$9:$M10400,F626),"")</f>
        <v/>
      </c>
      <c r="M626" s="62" t="str">
        <f t="shared" si="65"/>
        <v/>
      </c>
      <c r="N626" s="69" t="str">
        <f t="shared" si="66"/>
        <v/>
      </c>
      <c r="O626" s="69" t="str">
        <f>IF($N626="P",COUNTIF($N$9:$N$9781,"P")-'Rosa e Controlli'!$I$33,"0")</f>
        <v>0</v>
      </c>
      <c r="P626" s="69" t="str">
        <f>IF($N626="D",COUNTIF($N$9:$N$9781,"D")-'Rosa e Controlli'!$I$34,"0")</f>
        <v>0</v>
      </c>
      <c r="Q626" s="69" t="str">
        <f>IF($N626="C",COUNTIF($N$9:$N$9781,"C")-'Rosa e Controlli'!$I$35,"0")</f>
        <v>0</v>
      </c>
      <c r="R626" s="69" t="str">
        <f>IF($N626="A",COUNTIF($N$9:$N$9781,"A")-'Rosa e Controlli'!$I$36,"0")</f>
        <v>0</v>
      </c>
      <c r="S626" s="69">
        <f t="shared" si="67"/>
        <v>0</v>
      </c>
      <c r="T626" s="69" t="str">
        <f t="shared" si="68"/>
        <v/>
      </c>
      <c r="U626" s="69"/>
      <c r="V626" s="69"/>
      <c r="W626" s="69"/>
    </row>
    <row r="627" spans="1:23" x14ac:dyDescent="0.25">
      <c r="A627" s="61" t="str">
        <f t="shared" si="63"/>
        <v/>
      </c>
      <c r="B627" s="77"/>
      <c r="C627" s="81" t="s">
        <v>65</v>
      </c>
      <c r="D627" s="81">
        <v>804</v>
      </c>
      <c r="E627" s="81" t="s">
        <v>734</v>
      </c>
      <c r="F627" s="81" t="s">
        <v>218</v>
      </c>
      <c r="G627" s="81">
        <v>7</v>
      </c>
      <c r="H627" s="61" t="str">
        <f t="shared" si="64"/>
        <v/>
      </c>
      <c r="I627" s="62" t="str">
        <f t="shared" si="69"/>
        <v/>
      </c>
      <c r="J627" s="62" t="str">
        <f>IF(B627&lt;&gt;"",COUNTIF(B$9:$B10401,B627),"")</f>
        <v/>
      </c>
      <c r="K627" s="62"/>
      <c r="L627" s="62" t="str">
        <f>IF(B627&lt;&gt;"",COUNTIF(M$9:$M10401,F627),"")</f>
        <v/>
      </c>
      <c r="M627" s="62" t="str">
        <f t="shared" si="65"/>
        <v/>
      </c>
      <c r="N627" s="69" t="str">
        <f t="shared" si="66"/>
        <v/>
      </c>
      <c r="O627" s="69" t="str">
        <f>IF($N627="P",COUNTIF($N$9:$N$9781,"P")-'Rosa e Controlli'!$I$33,"0")</f>
        <v>0</v>
      </c>
      <c r="P627" s="69" t="str">
        <f>IF($N627="D",COUNTIF($N$9:$N$9781,"D")-'Rosa e Controlli'!$I$34,"0")</f>
        <v>0</v>
      </c>
      <c r="Q627" s="69" t="str">
        <f>IF($N627="C",COUNTIF($N$9:$N$9781,"C")-'Rosa e Controlli'!$I$35,"0")</f>
        <v>0</v>
      </c>
      <c r="R627" s="69" t="str">
        <f>IF($N627="A",COUNTIF($N$9:$N$9781,"A")-'Rosa e Controlli'!$I$36,"0")</f>
        <v>0</v>
      </c>
      <c r="S627" s="69">
        <f t="shared" si="67"/>
        <v>0</v>
      </c>
      <c r="T627" s="69" t="str">
        <f t="shared" si="68"/>
        <v/>
      </c>
      <c r="U627" s="69"/>
      <c r="V627" s="69"/>
      <c r="W627" s="69"/>
    </row>
    <row r="628" spans="1:23" x14ac:dyDescent="0.25">
      <c r="A628" s="61" t="str">
        <f t="shared" si="63"/>
        <v/>
      </c>
      <c r="B628" s="77"/>
      <c r="C628" s="81" t="s">
        <v>65</v>
      </c>
      <c r="D628" s="81">
        <v>805</v>
      </c>
      <c r="E628" s="81" t="s">
        <v>735</v>
      </c>
      <c r="F628" s="81" t="s">
        <v>240</v>
      </c>
      <c r="G628" s="81">
        <v>1</v>
      </c>
      <c r="H628" s="61" t="str">
        <f t="shared" si="64"/>
        <v/>
      </c>
      <c r="I628" s="62" t="str">
        <f t="shared" si="69"/>
        <v/>
      </c>
      <c r="J628" s="62" t="str">
        <f>IF(B628&lt;&gt;"",COUNTIF(B$9:$B10402,B628),"")</f>
        <v/>
      </c>
      <c r="K628" s="62"/>
      <c r="L628" s="62" t="str">
        <f>IF(B628&lt;&gt;"",COUNTIF(M$9:$M10402,F628),"")</f>
        <v/>
      </c>
      <c r="M628" s="62" t="str">
        <f t="shared" si="65"/>
        <v/>
      </c>
      <c r="N628" s="69" t="str">
        <f t="shared" si="66"/>
        <v/>
      </c>
      <c r="O628" s="69" t="str">
        <f>IF($N628="P",COUNTIF($N$9:$N$9781,"P")-'Rosa e Controlli'!$I$33,"0")</f>
        <v>0</v>
      </c>
      <c r="P628" s="69" t="str">
        <f>IF($N628="D",COUNTIF($N$9:$N$9781,"D")-'Rosa e Controlli'!$I$34,"0")</f>
        <v>0</v>
      </c>
      <c r="Q628" s="69" t="str">
        <f>IF($N628="C",COUNTIF($N$9:$N$9781,"C")-'Rosa e Controlli'!$I$35,"0")</f>
        <v>0</v>
      </c>
      <c r="R628" s="69" t="str">
        <f>IF($N628="A",COUNTIF($N$9:$N$9781,"A")-'Rosa e Controlli'!$I$36,"0")</f>
        <v>0</v>
      </c>
      <c r="S628" s="69">
        <f t="shared" si="67"/>
        <v>0</v>
      </c>
      <c r="T628" s="69" t="str">
        <f t="shared" si="68"/>
        <v/>
      </c>
      <c r="U628" s="69"/>
      <c r="V628" s="69"/>
      <c r="W628" s="69"/>
    </row>
    <row r="629" spans="1:23" x14ac:dyDescent="0.25">
      <c r="A629" s="61" t="str">
        <f t="shared" si="63"/>
        <v/>
      </c>
      <c r="B629" s="77"/>
      <c r="C629" s="81" t="s">
        <v>65</v>
      </c>
      <c r="D629" s="81">
        <v>806</v>
      </c>
      <c r="E629" s="81" t="s">
        <v>736</v>
      </c>
      <c r="F629" s="81" t="s">
        <v>222</v>
      </c>
      <c r="G629" s="81">
        <v>1</v>
      </c>
      <c r="H629" s="61" t="str">
        <f t="shared" si="64"/>
        <v/>
      </c>
      <c r="I629" s="62" t="str">
        <f t="shared" si="69"/>
        <v/>
      </c>
      <c r="J629" s="62" t="str">
        <f>IF(B629&lt;&gt;"",COUNTIF(B$9:$B10403,B629),"")</f>
        <v/>
      </c>
      <c r="K629" s="62"/>
      <c r="L629" s="62" t="str">
        <f>IF(B629&lt;&gt;"",COUNTIF(M$9:$M10403,F629),"")</f>
        <v/>
      </c>
      <c r="M629" s="62" t="str">
        <f t="shared" si="65"/>
        <v/>
      </c>
      <c r="N629" s="69" t="str">
        <f t="shared" si="66"/>
        <v/>
      </c>
      <c r="O629" s="69" t="str">
        <f>IF($N629="P",COUNTIF($N$9:$N$9781,"P")-'Rosa e Controlli'!$I$33,"0")</f>
        <v>0</v>
      </c>
      <c r="P629" s="69" t="str">
        <f>IF($N629="D",COUNTIF($N$9:$N$9781,"D")-'Rosa e Controlli'!$I$34,"0")</f>
        <v>0</v>
      </c>
      <c r="Q629" s="69" t="str">
        <f>IF($N629="C",COUNTIF($N$9:$N$9781,"C")-'Rosa e Controlli'!$I$35,"0")</f>
        <v>0</v>
      </c>
      <c r="R629" s="69" t="str">
        <f>IF($N629="A",COUNTIF($N$9:$N$9781,"A")-'Rosa e Controlli'!$I$36,"0")</f>
        <v>0</v>
      </c>
      <c r="S629" s="69">
        <f t="shared" si="67"/>
        <v>0</v>
      </c>
      <c r="T629" s="69" t="str">
        <f t="shared" si="68"/>
        <v/>
      </c>
      <c r="U629" s="69"/>
      <c r="V629" s="69"/>
      <c r="W629" s="69"/>
    </row>
    <row r="630" spans="1:23" x14ac:dyDescent="0.25">
      <c r="A630" s="61" t="str">
        <f t="shared" si="63"/>
        <v/>
      </c>
      <c r="B630" s="77"/>
      <c r="C630" s="81" t="s">
        <v>65</v>
      </c>
      <c r="D630" s="81">
        <v>807</v>
      </c>
      <c r="E630" s="81" t="s">
        <v>737</v>
      </c>
      <c r="F630" s="81" t="s">
        <v>55</v>
      </c>
      <c r="G630" s="81">
        <v>13</v>
      </c>
      <c r="H630" s="61" t="str">
        <f t="shared" si="64"/>
        <v/>
      </c>
      <c r="I630" s="62" t="str">
        <f t="shared" si="69"/>
        <v/>
      </c>
      <c r="J630" s="62" t="str">
        <f>IF(B630&lt;&gt;"",COUNTIF(B$9:$B10404,B630),"")</f>
        <v/>
      </c>
      <c r="K630" s="62"/>
      <c r="L630" s="62" t="str">
        <f>IF(B630&lt;&gt;"",COUNTIF(M$9:$M10404,F630),"")</f>
        <v/>
      </c>
      <c r="M630" s="62" t="str">
        <f t="shared" si="65"/>
        <v/>
      </c>
      <c r="N630" s="69" t="str">
        <f t="shared" si="66"/>
        <v/>
      </c>
      <c r="O630" s="69" t="str">
        <f>IF($N630="P",COUNTIF($N$9:$N$9781,"P")-'Rosa e Controlli'!$I$33,"0")</f>
        <v>0</v>
      </c>
      <c r="P630" s="69" t="str">
        <f>IF($N630="D",COUNTIF($N$9:$N$9781,"D")-'Rosa e Controlli'!$I$34,"0")</f>
        <v>0</v>
      </c>
      <c r="Q630" s="69" t="str">
        <f>IF($N630="C",COUNTIF($N$9:$N$9781,"C")-'Rosa e Controlli'!$I$35,"0")</f>
        <v>0</v>
      </c>
      <c r="R630" s="69" t="str">
        <f>IF($N630="A",COUNTIF($N$9:$N$9781,"A")-'Rosa e Controlli'!$I$36,"0")</f>
        <v>0</v>
      </c>
      <c r="S630" s="69">
        <f t="shared" si="67"/>
        <v>0</v>
      </c>
      <c r="T630" s="69" t="str">
        <f t="shared" si="68"/>
        <v/>
      </c>
      <c r="U630" s="69"/>
      <c r="V630" s="69"/>
      <c r="W630" s="69"/>
    </row>
    <row r="631" spans="1:23" x14ac:dyDescent="0.25">
      <c r="A631" s="61" t="str">
        <f t="shared" si="63"/>
        <v/>
      </c>
      <c r="B631" s="77"/>
      <c r="C631" s="81" t="s">
        <v>65</v>
      </c>
      <c r="D631" s="81">
        <v>808</v>
      </c>
      <c r="E631" s="81" t="s">
        <v>738</v>
      </c>
      <c r="F631" s="81" t="s">
        <v>218</v>
      </c>
      <c r="G631" s="81">
        <v>11</v>
      </c>
      <c r="H631" s="61" t="str">
        <f t="shared" si="64"/>
        <v/>
      </c>
      <c r="I631" s="62" t="str">
        <f t="shared" si="69"/>
        <v/>
      </c>
      <c r="J631" s="62" t="str">
        <f>IF(B631&lt;&gt;"",COUNTIF(B$9:$B10405,B631),"")</f>
        <v/>
      </c>
      <c r="K631" s="62"/>
      <c r="L631" s="62" t="str">
        <f>IF(B631&lt;&gt;"",COUNTIF(M$9:$M10405,F631),"")</f>
        <v/>
      </c>
      <c r="M631" s="62" t="str">
        <f t="shared" si="65"/>
        <v/>
      </c>
      <c r="N631" s="69" t="str">
        <f t="shared" si="66"/>
        <v/>
      </c>
      <c r="O631" s="69" t="str">
        <f>IF($N631="P",COUNTIF($N$9:$N$9781,"P")-'Rosa e Controlli'!$I$33,"0")</f>
        <v>0</v>
      </c>
      <c r="P631" s="69" t="str">
        <f>IF($N631="D",COUNTIF($N$9:$N$9781,"D")-'Rosa e Controlli'!$I$34,"0")</f>
        <v>0</v>
      </c>
      <c r="Q631" s="69" t="str">
        <f>IF($N631="C",COUNTIF($N$9:$N$9781,"C")-'Rosa e Controlli'!$I$35,"0")</f>
        <v>0</v>
      </c>
      <c r="R631" s="69" t="str">
        <f>IF($N631="A",COUNTIF($N$9:$N$9781,"A")-'Rosa e Controlli'!$I$36,"0")</f>
        <v>0</v>
      </c>
      <c r="S631" s="69">
        <f t="shared" si="67"/>
        <v>0</v>
      </c>
      <c r="T631" s="69" t="str">
        <f t="shared" si="68"/>
        <v/>
      </c>
      <c r="U631" s="69"/>
      <c r="V631" s="69"/>
      <c r="W631" s="69"/>
    </row>
    <row r="632" spans="1:23" x14ac:dyDescent="0.25">
      <c r="A632" s="61" t="str">
        <f t="shared" si="63"/>
        <v/>
      </c>
      <c r="B632" s="77"/>
      <c r="C632" s="81" t="s">
        <v>65</v>
      </c>
      <c r="D632" s="81">
        <v>809</v>
      </c>
      <c r="E632" s="81" t="s">
        <v>739</v>
      </c>
      <c r="F632" s="81" t="s">
        <v>282</v>
      </c>
      <c r="G632" s="81">
        <v>11</v>
      </c>
      <c r="H632" s="61" t="str">
        <f t="shared" si="64"/>
        <v/>
      </c>
      <c r="I632" s="62" t="str">
        <f t="shared" si="69"/>
        <v/>
      </c>
      <c r="J632" s="62" t="str">
        <f>IF(B632&lt;&gt;"",COUNTIF(B$9:$B10406,B632),"")</f>
        <v/>
      </c>
      <c r="K632" s="62"/>
      <c r="L632" s="62" t="str">
        <f>IF(B632&lt;&gt;"",COUNTIF(M$9:$M10406,F632),"")</f>
        <v/>
      </c>
      <c r="M632" s="62" t="str">
        <f t="shared" si="65"/>
        <v/>
      </c>
      <c r="N632" s="69" t="str">
        <f t="shared" si="66"/>
        <v/>
      </c>
      <c r="O632" s="69" t="str">
        <f>IF($N632="P",COUNTIF($N$9:$N$9781,"P")-'Rosa e Controlli'!$I$33,"0")</f>
        <v>0</v>
      </c>
      <c r="P632" s="69" t="str">
        <f>IF($N632="D",COUNTIF($N$9:$N$9781,"D")-'Rosa e Controlli'!$I$34,"0")</f>
        <v>0</v>
      </c>
      <c r="Q632" s="69" t="str">
        <f>IF($N632="C",COUNTIF($N$9:$N$9781,"C")-'Rosa e Controlli'!$I$35,"0")</f>
        <v>0</v>
      </c>
      <c r="R632" s="69" t="str">
        <f>IF($N632="A",COUNTIF($N$9:$N$9781,"A")-'Rosa e Controlli'!$I$36,"0")</f>
        <v>0</v>
      </c>
      <c r="S632" s="69">
        <f t="shared" si="67"/>
        <v>0</v>
      </c>
      <c r="T632" s="69" t="str">
        <f t="shared" si="68"/>
        <v/>
      </c>
      <c r="U632" s="69"/>
      <c r="V632" s="69"/>
      <c r="W632" s="69"/>
    </row>
    <row r="633" spans="1:23" x14ac:dyDescent="0.25">
      <c r="A633" s="61" t="str">
        <f t="shared" si="63"/>
        <v/>
      </c>
      <c r="B633" s="77"/>
      <c r="C633" s="81" t="s">
        <v>65</v>
      </c>
      <c r="D633" s="81">
        <v>810</v>
      </c>
      <c r="E633" s="81" t="s">
        <v>740</v>
      </c>
      <c r="F633" s="81" t="s">
        <v>231</v>
      </c>
      <c r="G633" s="81">
        <v>3</v>
      </c>
      <c r="H633" s="61" t="str">
        <f t="shared" si="64"/>
        <v/>
      </c>
      <c r="I633" s="62" t="str">
        <f t="shared" si="69"/>
        <v/>
      </c>
      <c r="J633" s="62" t="str">
        <f>IF(B633&lt;&gt;"",COUNTIF(B$9:$B10407,B633),"")</f>
        <v/>
      </c>
      <c r="K633" s="62"/>
      <c r="L633" s="62" t="str">
        <f>IF(B633&lt;&gt;"",COUNTIF(M$9:$M10407,F633),"")</f>
        <v/>
      </c>
      <c r="M633" s="62" t="str">
        <f t="shared" si="65"/>
        <v/>
      </c>
      <c r="N633" s="69" t="str">
        <f t="shared" si="66"/>
        <v/>
      </c>
      <c r="O633" s="69" t="str">
        <f>IF($N633="P",COUNTIF($N$9:$N$9781,"P")-'Rosa e Controlli'!$I$33,"0")</f>
        <v>0</v>
      </c>
      <c r="P633" s="69" t="str">
        <f>IF($N633="D",COUNTIF($N$9:$N$9781,"D")-'Rosa e Controlli'!$I$34,"0")</f>
        <v>0</v>
      </c>
      <c r="Q633" s="69" t="str">
        <f>IF($N633="C",COUNTIF($N$9:$N$9781,"C")-'Rosa e Controlli'!$I$35,"0")</f>
        <v>0</v>
      </c>
      <c r="R633" s="69" t="str">
        <f>IF($N633="A",COUNTIF($N$9:$N$9781,"A")-'Rosa e Controlli'!$I$36,"0")</f>
        <v>0</v>
      </c>
      <c r="S633" s="69">
        <f t="shared" si="67"/>
        <v>0</v>
      </c>
      <c r="T633" s="69" t="str">
        <f t="shared" si="68"/>
        <v/>
      </c>
      <c r="U633" s="69"/>
      <c r="V633" s="69"/>
      <c r="W633" s="69"/>
    </row>
    <row r="634" spans="1:23" x14ac:dyDescent="0.25">
      <c r="A634" s="61" t="str">
        <f t="shared" si="63"/>
        <v/>
      </c>
      <c r="B634" s="77"/>
      <c r="C634" s="81" t="s">
        <v>65</v>
      </c>
      <c r="D634" s="81">
        <v>811</v>
      </c>
      <c r="E634" s="81" t="s">
        <v>741</v>
      </c>
      <c r="F634" s="81" t="s">
        <v>231</v>
      </c>
      <c r="G634" s="81">
        <v>4</v>
      </c>
      <c r="H634" s="61" t="str">
        <f t="shared" si="64"/>
        <v/>
      </c>
      <c r="I634" s="62" t="str">
        <f t="shared" si="69"/>
        <v/>
      </c>
      <c r="J634" s="62" t="str">
        <f>IF(B634&lt;&gt;"",COUNTIF(B$9:$B10408,B634),"")</f>
        <v/>
      </c>
      <c r="K634" s="62"/>
      <c r="L634" s="62" t="str">
        <f>IF(B634&lt;&gt;"",COUNTIF(M$9:$M10408,F634),"")</f>
        <v/>
      </c>
      <c r="M634" s="62" t="str">
        <f t="shared" si="65"/>
        <v/>
      </c>
      <c r="N634" s="69" t="str">
        <f t="shared" si="66"/>
        <v/>
      </c>
      <c r="O634" s="69" t="str">
        <f>IF($N634="P",COUNTIF($N$9:$N$9781,"P")-'Rosa e Controlli'!$I$33,"0")</f>
        <v>0</v>
      </c>
      <c r="P634" s="69" t="str">
        <f>IF($N634="D",COUNTIF($N$9:$N$9781,"D")-'Rosa e Controlli'!$I$34,"0")</f>
        <v>0</v>
      </c>
      <c r="Q634" s="69" t="str">
        <f>IF($N634="C",COUNTIF($N$9:$N$9781,"C")-'Rosa e Controlli'!$I$35,"0")</f>
        <v>0</v>
      </c>
      <c r="R634" s="69" t="str">
        <f>IF($N634="A",COUNTIF($N$9:$N$9781,"A")-'Rosa e Controlli'!$I$36,"0")</f>
        <v>0</v>
      </c>
      <c r="S634" s="69">
        <f t="shared" si="67"/>
        <v>0</v>
      </c>
      <c r="T634" s="69" t="str">
        <f t="shared" si="68"/>
        <v/>
      </c>
      <c r="U634" s="69"/>
      <c r="V634" s="69"/>
      <c r="W634" s="69"/>
    </row>
    <row r="635" spans="1:23" x14ac:dyDescent="0.25">
      <c r="A635" s="61" t="str">
        <f t="shared" si="63"/>
        <v/>
      </c>
      <c r="B635" s="77"/>
      <c r="C635" s="81" t="s">
        <v>65</v>
      </c>
      <c r="D635" s="81">
        <v>812</v>
      </c>
      <c r="E635" s="81" t="s">
        <v>742</v>
      </c>
      <c r="F635" s="81" t="s">
        <v>290</v>
      </c>
      <c r="G635" s="81">
        <v>11</v>
      </c>
      <c r="H635" s="61" t="str">
        <f t="shared" si="64"/>
        <v/>
      </c>
      <c r="I635" s="62" t="str">
        <f t="shared" si="69"/>
        <v/>
      </c>
      <c r="J635" s="62" t="str">
        <f>IF(B635&lt;&gt;"",COUNTIF(B$9:$B10409,B635),"")</f>
        <v/>
      </c>
      <c r="K635" s="62"/>
      <c r="L635" s="62" t="str">
        <f>IF(B635&lt;&gt;"",COUNTIF(M$9:$M10409,F635),"")</f>
        <v/>
      </c>
      <c r="M635" s="62" t="str">
        <f t="shared" si="65"/>
        <v/>
      </c>
      <c r="N635" s="69" t="str">
        <f t="shared" si="66"/>
        <v/>
      </c>
      <c r="O635" s="69" t="str">
        <f>IF($N635="P",COUNTIF($N$9:$N$9781,"P")-'Rosa e Controlli'!$I$33,"0")</f>
        <v>0</v>
      </c>
      <c r="P635" s="69" t="str">
        <f>IF($N635="D",COUNTIF($N$9:$N$9781,"D")-'Rosa e Controlli'!$I$34,"0")</f>
        <v>0</v>
      </c>
      <c r="Q635" s="69" t="str">
        <f>IF($N635="C",COUNTIF($N$9:$N$9781,"C")-'Rosa e Controlli'!$I$35,"0")</f>
        <v>0</v>
      </c>
      <c r="R635" s="69" t="str">
        <f>IF($N635="A",COUNTIF($N$9:$N$9781,"A")-'Rosa e Controlli'!$I$36,"0")</f>
        <v>0</v>
      </c>
      <c r="S635" s="69">
        <f t="shared" si="67"/>
        <v>0</v>
      </c>
      <c r="T635" s="69" t="str">
        <f t="shared" si="68"/>
        <v/>
      </c>
      <c r="U635" s="69"/>
      <c r="V635" s="69"/>
      <c r="W635" s="69"/>
    </row>
    <row r="636" spans="1:23" x14ac:dyDescent="0.25">
      <c r="A636" s="61" t="str">
        <f t="shared" si="63"/>
        <v/>
      </c>
      <c r="B636" s="77"/>
      <c r="C636" s="81" t="s">
        <v>65</v>
      </c>
      <c r="D636" s="81">
        <v>813</v>
      </c>
      <c r="E636" s="81" t="s">
        <v>196</v>
      </c>
      <c r="F636" s="81" t="s">
        <v>71</v>
      </c>
      <c r="G636" s="81">
        <v>12</v>
      </c>
      <c r="H636" s="61" t="str">
        <f t="shared" si="64"/>
        <v/>
      </c>
      <c r="I636" s="62" t="str">
        <f t="shared" si="69"/>
        <v/>
      </c>
      <c r="J636" s="62" t="str">
        <f>IF(B636&lt;&gt;"",COUNTIF(B$9:$B10410,B636),"")</f>
        <v/>
      </c>
      <c r="K636" s="62"/>
      <c r="L636" s="62" t="str">
        <f>IF(B636&lt;&gt;"",COUNTIF(M$9:$M10410,F636),"")</f>
        <v/>
      </c>
      <c r="M636" s="62" t="str">
        <f t="shared" si="65"/>
        <v/>
      </c>
      <c r="N636" s="69" t="str">
        <f t="shared" si="66"/>
        <v/>
      </c>
      <c r="O636" s="69" t="str">
        <f>IF($N636="P",COUNTIF($N$9:$N$9781,"P")-'Rosa e Controlli'!$I$33,"0")</f>
        <v>0</v>
      </c>
      <c r="P636" s="69" t="str">
        <f>IF($N636="D",COUNTIF($N$9:$N$9781,"D")-'Rosa e Controlli'!$I$34,"0")</f>
        <v>0</v>
      </c>
      <c r="Q636" s="69" t="str">
        <f>IF($N636="C",COUNTIF($N$9:$N$9781,"C")-'Rosa e Controlli'!$I$35,"0")</f>
        <v>0</v>
      </c>
      <c r="R636" s="69" t="str">
        <f>IF($N636="A",COUNTIF($N$9:$N$9781,"A")-'Rosa e Controlli'!$I$36,"0")</f>
        <v>0</v>
      </c>
      <c r="S636" s="69">
        <f t="shared" si="67"/>
        <v>0</v>
      </c>
      <c r="T636" s="69" t="str">
        <f t="shared" si="68"/>
        <v/>
      </c>
      <c r="U636" s="69"/>
      <c r="V636" s="69"/>
      <c r="W636" s="69"/>
    </row>
    <row r="637" spans="1:23" x14ac:dyDescent="0.25">
      <c r="A637" s="61" t="str">
        <f t="shared" si="63"/>
        <v/>
      </c>
      <c r="B637" s="77"/>
      <c r="C637" s="81" t="s">
        <v>65</v>
      </c>
      <c r="D637" s="81">
        <v>814</v>
      </c>
      <c r="E637" s="81" t="s">
        <v>197</v>
      </c>
      <c r="F637" s="81" t="s">
        <v>76</v>
      </c>
      <c r="G637" s="81">
        <v>6</v>
      </c>
      <c r="H637" s="61" t="str">
        <f t="shared" si="64"/>
        <v/>
      </c>
      <c r="I637" s="62" t="str">
        <f t="shared" si="69"/>
        <v/>
      </c>
      <c r="J637" s="62" t="str">
        <f>IF(B637&lt;&gt;"",COUNTIF(B$9:$B10411,B637),"")</f>
        <v/>
      </c>
      <c r="K637" s="62"/>
      <c r="L637" s="62" t="str">
        <f>IF(B637&lt;&gt;"",COUNTIF(M$9:$M10411,F637),"")</f>
        <v/>
      </c>
      <c r="M637" s="62" t="str">
        <f t="shared" si="65"/>
        <v/>
      </c>
      <c r="N637" s="69" t="str">
        <f t="shared" si="66"/>
        <v/>
      </c>
      <c r="O637" s="69" t="str">
        <f>IF($N637="P",COUNTIF($N$9:$N$9781,"P")-'Rosa e Controlli'!$I$33,"0")</f>
        <v>0</v>
      </c>
      <c r="P637" s="69" t="str">
        <f>IF($N637="D",COUNTIF($N$9:$N$9781,"D")-'Rosa e Controlli'!$I$34,"0")</f>
        <v>0</v>
      </c>
      <c r="Q637" s="69" t="str">
        <f>IF($N637="C",COUNTIF($N$9:$N$9781,"C")-'Rosa e Controlli'!$I$35,"0")</f>
        <v>0</v>
      </c>
      <c r="R637" s="69" t="str">
        <f>IF($N637="A",COUNTIF($N$9:$N$9781,"A")-'Rosa e Controlli'!$I$36,"0")</f>
        <v>0</v>
      </c>
      <c r="S637" s="69">
        <f t="shared" si="67"/>
        <v>0</v>
      </c>
      <c r="T637" s="69" t="str">
        <f t="shared" si="68"/>
        <v/>
      </c>
      <c r="U637" s="69"/>
      <c r="V637" s="69"/>
      <c r="W637" s="69"/>
    </row>
    <row r="638" spans="1:23" x14ac:dyDescent="0.25">
      <c r="A638" s="61" t="str">
        <f t="shared" si="63"/>
        <v/>
      </c>
      <c r="B638" s="77"/>
      <c r="C638" s="81" t="s">
        <v>65</v>
      </c>
      <c r="D638" s="81">
        <v>815</v>
      </c>
      <c r="E638" s="81" t="s">
        <v>743</v>
      </c>
      <c r="F638" s="81" t="s">
        <v>234</v>
      </c>
      <c r="G638" s="81">
        <v>7</v>
      </c>
      <c r="H638" s="61" t="str">
        <f t="shared" si="64"/>
        <v/>
      </c>
      <c r="I638" s="62" t="str">
        <f t="shared" si="69"/>
        <v/>
      </c>
      <c r="J638" s="62" t="str">
        <f>IF(B638&lt;&gt;"",COUNTIF(B$9:$B10412,B638),"")</f>
        <v/>
      </c>
      <c r="K638" s="62"/>
      <c r="L638" s="62" t="str">
        <f>IF(B638&lt;&gt;"",COUNTIF(M$9:$M10412,F638),"")</f>
        <v/>
      </c>
      <c r="M638" s="62" t="str">
        <f t="shared" si="65"/>
        <v/>
      </c>
      <c r="N638" s="69" t="str">
        <f t="shared" si="66"/>
        <v/>
      </c>
      <c r="O638" s="69" t="str">
        <f>IF($N638="P",COUNTIF($N$9:$N$9781,"P")-'Rosa e Controlli'!$I$33,"0")</f>
        <v>0</v>
      </c>
      <c r="P638" s="69" t="str">
        <f>IF($N638="D",COUNTIF($N$9:$N$9781,"D")-'Rosa e Controlli'!$I$34,"0")</f>
        <v>0</v>
      </c>
      <c r="Q638" s="69" t="str">
        <f>IF($N638="C",COUNTIF($N$9:$N$9781,"C")-'Rosa e Controlli'!$I$35,"0")</f>
        <v>0</v>
      </c>
      <c r="R638" s="69" t="str">
        <f>IF($N638="A",COUNTIF($N$9:$N$9781,"A")-'Rosa e Controlli'!$I$36,"0")</f>
        <v>0</v>
      </c>
      <c r="S638" s="69">
        <f t="shared" si="67"/>
        <v>0</v>
      </c>
      <c r="T638" s="69" t="str">
        <f t="shared" si="68"/>
        <v/>
      </c>
      <c r="U638" s="69"/>
      <c r="V638" s="69"/>
      <c r="W638" s="69"/>
    </row>
    <row r="639" spans="1:23" x14ac:dyDescent="0.25">
      <c r="A639" s="61" t="str">
        <f t="shared" si="63"/>
        <v/>
      </c>
      <c r="B639" s="77"/>
      <c r="C639" s="81" t="s">
        <v>65</v>
      </c>
      <c r="D639" s="81">
        <v>816</v>
      </c>
      <c r="E639" s="81" t="s">
        <v>744</v>
      </c>
      <c r="F639" s="81" t="s">
        <v>234</v>
      </c>
      <c r="G639" s="81">
        <v>9</v>
      </c>
      <c r="H639" s="61" t="str">
        <f t="shared" si="64"/>
        <v/>
      </c>
      <c r="I639" s="62" t="str">
        <f t="shared" si="69"/>
        <v/>
      </c>
      <c r="J639" s="62" t="str">
        <f>IF(B639&lt;&gt;"",COUNTIF(B$9:$B10413,B639),"")</f>
        <v/>
      </c>
      <c r="K639" s="62"/>
      <c r="L639" s="62" t="str">
        <f>IF(B639&lt;&gt;"",COUNTIF(M$9:$M10413,F639),"")</f>
        <v/>
      </c>
      <c r="M639" s="62" t="str">
        <f t="shared" si="65"/>
        <v/>
      </c>
      <c r="N639" s="69" t="str">
        <f t="shared" si="66"/>
        <v/>
      </c>
      <c r="O639" s="69" t="str">
        <f>IF($N639="P",COUNTIF($N$9:$N$9781,"P")-'Rosa e Controlli'!$I$33,"0")</f>
        <v>0</v>
      </c>
      <c r="P639" s="69" t="str">
        <f>IF($N639="D",COUNTIF($N$9:$N$9781,"D")-'Rosa e Controlli'!$I$34,"0")</f>
        <v>0</v>
      </c>
      <c r="Q639" s="69" t="str">
        <f>IF($N639="C",COUNTIF($N$9:$N$9781,"C")-'Rosa e Controlli'!$I$35,"0")</f>
        <v>0</v>
      </c>
      <c r="R639" s="69" t="str">
        <f>IF($N639="A",COUNTIF($N$9:$N$9781,"A")-'Rosa e Controlli'!$I$36,"0")</f>
        <v>0</v>
      </c>
      <c r="S639" s="69">
        <f t="shared" si="67"/>
        <v>0</v>
      </c>
      <c r="T639" s="69" t="str">
        <f t="shared" si="68"/>
        <v/>
      </c>
      <c r="U639" s="69"/>
      <c r="V639" s="69"/>
      <c r="W639" s="69"/>
    </row>
    <row r="640" spans="1:23" x14ac:dyDescent="0.25">
      <c r="A640" s="61" t="str">
        <f t="shared" si="63"/>
        <v/>
      </c>
      <c r="B640" s="77"/>
      <c r="C640" s="81" t="s">
        <v>65</v>
      </c>
      <c r="D640" s="81">
        <v>817</v>
      </c>
      <c r="E640" s="81" t="s">
        <v>745</v>
      </c>
      <c r="F640" s="81" t="s">
        <v>265</v>
      </c>
      <c r="G640" s="81">
        <v>11</v>
      </c>
      <c r="H640" s="61" t="str">
        <f t="shared" si="64"/>
        <v/>
      </c>
      <c r="I640" s="62" t="str">
        <f t="shared" si="69"/>
        <v/>
      </c>
      <c r="J640" s="62" t="str">
        <f>IF(B640&lt;&gt;"",COUNTIF(B$9:$B10414,B640),"")</f>
        <v/>
      </c>
      <c r="K640" s="62"/>
      <c r="L640" s="62" t="str">
        <f>IF(B640&lt;&gt;"",COUNTIF(M$9:$M10414,F640),"")</f>
        <v/>
      </c>
      <c r="M640" s="62" t="str">
        <f t="shared" si="65"/>
        <v/>
      </c>
      <c r="N640" s="69" t="str">
        <f t="shared" si="66"/>
        <v/>
      </c>
      <c r="O640" s="69" t="str">
        <f>IF($N640="P",COUNTIF($N$9:$N$9781,"P")-'Rosa e Controlli'!$I$33,"0")</f>
        <v>0</v>
      </c>
      <c r="P640" s="69" t="str">
        <f>IF($N640="D",COUNTIF($N$9:$N$9781,"D")-'Rosa e Controlli'!$I$34,"0")</f>
        <v>0</v>
      </c>
      <c r="Q640" s="69" t="str">
        <f>IF($N640="C",COUNTIF($N$9:$N$9781,"C")-'Rosa e Controlli'!$I$35,"0")</f>
        <v>0</v>
      </c>
      <c r="R640" s="69" t="str">
        <f>IF($N640="A",COUNTIF($N$9:$N$9781,"A")-'Rosa e Controlli'!$I$36,"0")</f>
        <v>0</v>
      </c>
      <c r="S640" s="69">
        <f t="shared" si="67"/>
        <v>0</v>
      </c>
      <c r="T640" s="69" t="str">
        <f t="shared" si="68"/>
        <v/>
      </c>
      <c r="U640" s="69"/>
      <c r="V640" s="69"/>
      <c r="W640" s="69"/>
    </row>
    <row r="641" spans="1:23" x14ac:dyDescent="0.25">
      <c r="A641" s="61" t="str">
        <f t="shared" si="63"/>
        <v/>
      </c>
      <c r="B641" s="77"/>
      <c r="C641" s="81" t="s">
        <v>65</v>
      </c>
      <c r="D641" s="81">
        <v>818</v>
      </c>
      <c r="E641" s="81" t="s">
        <v>746</v>
      </c>
      <c r="F641" s="81" t="s">
        <v>274</v>
      </c>
      <c r="G641" s="81">
        <v>6</v>
      </c>
      <c r="H641" s="61" t="str">
        <f t="shared" si="64"/>
        <v/>
      </c>
      <c r="I641" s="62" t="str">
        <f t="shared" si="69"/>
        <v/>
      </c>
      <c r="J641" s="62" t="str">
        <f>IF(B641&lt;&gt;"",COUNTIF(B$9:$B10415,B641),"")</f>
        <v/>
      </c>
      <c r="K641" s="62"/>
      <c r="L641" s="62" t="str">
        <f>IF(B641&lt;&gt;"",COUNTIF(M$9:$M10415,F641),"")</f>
        <v/>
      </c>
      <c r="M641" s="62" t="str">
        <f t="shared" si="65"/>
        <v/>
      </c>
      <c r="N641" s="69" t="str">
        <f t="shared" si="66"/>
        <v/>
      </c>
      <c r="O641" s="69" t="str">
        <f>IF($N641="P",COUNTIF($N$9:$N$9781,"P")-'Rosa e Controlli'!$I$33,"0")</f>
        <v>0</v>
      </c>
      <c r="P641" s="69" t="str">
        <f>IF($N641="D",COUNTIF($N$9:$N$9781,"D")-'Rosa e Controlli'!$I$34,"0")</f>
        <v>0</v>
      </c>
      <c r="Q641" s="69" t="str">
        <f>IF($N641="C",COUNTIF($N$9:$N$9781,"C")-'Rosa e Controlli'!$I$35,"0")</f>
        <v>0</v>
      </c>
      <c r="R641" s="69" t="str">
        <f>IF($N641="A",COUNTIF($N$9:$N$9781,"A")-'Rosa e Controlli'!$I$36,"0")</f>
        <v>0</v>
      </c>
      <c r="S641" s="69">
        <f t="shared" si="67"/>
        <v>0</v>
      </c>
      <c r="T641" s="69" t="str">
        <f t="shared" si="68"/>
        <v/>
      </c>
      <c r="U641" s="69"/>
      <c r="V641" s="69"/>
      <c r="W641" s="69"/>
    </row>
    <row r="642" spans="1:23" x14ac:dyDescent="0.25">
      <c r="A642" s="61" t="str">
        <f t="shared" si="63"/>
        <v/>
      </c>
      <c r="B642" s="77"/>
      <c r="C642" s="81" t="s">
        <v>65</v>
      </c>
      <c r="D642" s="81">
        <v>819</v>
      </c>
      <c r="E642" s="81" t="s">
        <v>747</v>
      </c>
      <c r="F642" s="81" t="s">
        <v>238</v>
      </c>
      <c r="G642" s="81">
        <v>7</v>
      </c>
      <c r="H642" s="61" t="str">
        <f t="shared" si="64"/>
        <v/>
      </c>
      <c r="I642" s="62" t="str">
        <f t="shared" si="69"/>
        <v/>
      </c>
      <c r="J642" s="62" t="str">
        <f>IF(B642&lt;&gt;"",COUNTIF(B$9:$B10416,B642),"")</f>
        <v/>
      </c>
      <c r="K642" s="62"/>
      <c r="L642" s="62" t="str">
        <f>IF(B642&lt;&gt;"",COUNTIF(M$9:$M10416,F642),"")</f>
        <v/>
      </c>
      <c r="M642" s="62" t="str">
        <f t="shared" si="65"/>
        <v/>
      </c>
      <c r="N642" s="69" t="str">
        <f t="shared" si="66"/>
        <v/>
      </c>
      <c r="O642" s="69" t="str">
        <f>IF($N642="P",COUNTIF($N$9:$N$9781,"P")-'Rosa e Controlli'!$I$33,"0")</f>
        <v>0</v>
      </c>
      <c r="P642" s="69" t="str">
        <f>IF($N642="D",COUNTIF($N$9:$N$9781,"D")-'Rosa e Controlli'!$I$34,"0")</f>
        <v>0</v>
      </c>
      <c r="Q642" s="69" t="str">
        <f>IF($N642="C",COUNTIF($N$9:$N$9781,"C")-'Rosa e Controlli'!$I$35,"0")</f>
        <v>0</v>
      </c>
      <c r="R642" s="69" t="str">
        <f>IF($N642="A",COUNTIF($N$9:$N$9781,"A")-'Rosa e Controlli'!$I$36,"0")</f>
        <v>0</v>
      </c>
      <c r="S642" s="69">
        <f t="shared" si="67"/>
        <v>0</v>
      </c>
      <c r="T642" s="69" t="str">
        <f t="shared" si="68"/>
        <v/>
      </c>
      <c r="U642" s="69"/>
      <c r="V642" s="69"/>
      <c r="W642" s="69"/>
    </row>
    <row r="643" spans="1:23" x14ac:dyDescent="0.25">
      <c r="A643" s="61" t="str">
        <f t="shared" si="63"/>
        <v/>
      </c>
      <c r="B643" s="77"/>
      <c r="C643" s="81" t="s">
        <v>65</v>
      </c>
      <c r="D643" s="81">
        <v>820</v>
      </c>
      <c r="E643" s="81" t="s">
        <v>748</v>
      </c>
      <c r="F643" s="81" t="s">
        <v>242</v>
      </c>
      <c r="G643" s="81">
        <v>36</v>
      </c>
      <c r="H643" s="61" t="str">
        <f t="shared" si="64"/>
        <v/>
      </c>
      <c r="I643" s="62" t="str">
        <f t="shared" si="69"/>
        <v/>
      </c>
      <c r="J643" s="62" t="str">
        <f>IF(B643&lt;&gt;"",COUNTIF(B$9:$B10417,B643),"")</f>
        <v/>
      </c>
      <c r="K643" s="62"/>
      <c r="L643" s="62" t="str">
        <f>IF(B643&lt;&gt;"",COUNTIF(M$9:$M10417,F643),"")</f>
        <v/>
      </c>
      <c r="M643" s="62" t="str">
        <f t="shared" si="65"/>
        <v/>
      </c>
      <c r="N643" s="69" t="str">
        <f t="shared" si="66"/>
        <v/>
      </c>
      <c r="O643" s="69" t="str">
        <f>IF($N643="P",COUNTIF($N$9:$N$9781,"P")-'Rosa e Controlli'!$I$33,"0")</f>
        <v>0</v>
      </c>
      <c r="P643" s="69" t="str">
        <f>IF($N643="D",COUNTIF($N$9:$N$9781,"D")-'Rosa e Controlli'!$I$34,"0")</f>
        <v>0</v>
      </c>
      <c r="Q643" s="69" t="str">
        <f>IF($N643="C",COUNTIF($N$9:$N$9781,"C")-'Rosa e Controlli'!$I$35,"0")</f>
        <v>0</v>
      </c>
      <c r="R643" s="69" t="str">
        <f>IF($N643="A",COUNTIF($N$9:$N$9781,"A")-'Rosa e Controlli'!$I$36,"0")</f>
        <v>0</v>
      </c>
      <c r="S643" s="69">
        <f t="shared" si="67"/>
        <v>0</v>
      </c>
      <c r="T643" s="69" t="str">
        <f t="shared" si="68"/>
        <v/>
      </c>
      <c r="U643" s="69"/>
      <c r="V643" s="69"/>
      <c r="W643" s="69"/>
    </row>
    <row r="644" spans="1:23" x14ac:dyDescent="0.25">
      <c r="A644" s="61" t="str">
        <f t="shared" si="63"/>
        <v/>
      </c>
      <c r="B644" s="77"/>
      <c r="C644" s="81" t="s">
        <v>65</v>
      </c>
      <c r="D644" s="81">
        <v>821</v>
      </c>
      <c r="E644" s="81" t="s">
        <v>749</v>
      </c>
      <c r="F644" s="81" t="s">
        <v>59</v>
      </c>
      <c r="G644" s="81">
        <v>3</v>
      </c>
      <c r="H644" s="61" t="str">
        <f t="shared" si="64"/>
        <v/>
      </c>
      <c r="I644" s="62" t="str">
        <f t="shared" si="69"/>
        <v/>
      </c>
      <c r="J644" s="62" t="str">
        <f>IF(B644&lt;&gt;"",COUNTIF(B$9:$B10418,B644),"")</f>
        <v/>
      </c>
      <c r="K644" s="62"/>
      <c r="L644" s="62" t="str">
        <f>IF(B644&lt;&gt;"",COUNTIF(M$9:$M10418,F644),"")</f>
        <v/>
      </c>
      <c r="M644" s="62" t="str">
        <f t="shared" si="65"/>
        <v/>
      </c>
      <c r="N644" s="69" t="str">
        <f t="shared" si="66"/>
        <v/>
      </c>
      <c r="O644" s="69" t="str">
        <f>IF($N644="P",COUNTIF($N$9:$N$9781,"P")-'Rosa e Controlli'!$I$33,"0")</f>
        <v>0</v>
      </c>
      <c r="P644" s="69" t="str">
        <f>IF($N644="D",COUNTIF($N$9:$N$9781,"D")-'Rosa e Controlli'!$I$34,"0")</f>
        <v>0</v>
      </c>
      <c r="Q644" s="69" t="str">
        <f>IF($N644="C",COUNTIF($N$9:$N$9781,"C")-'Rosa e Controlli'!$I$35,"0")</f>
        <v>0</v>
      </c>
      <c r="R644" s="69" t="str">
        <f>IF($N644="A",COUNTIF($N$9:$N$9781,"A")-'Rosa e Controlli'!$I$36,"0")</f>
        <v>0</v>
      </c>
      <c r="S644" s="69">
        <f t="shared" si="67"/>
        <v>0</v>
      </c>
      <c r="T644" s="69" t="str">
        <f t="shared" si="68"/>
        <v/>
      </c>
      <c r="U644" s="69"/>
      <c r="V644" s="69"/>
      <c r="W644" s="69"/>
    </row>
    <row r="645" spans="1:23" x14ac:dyDescent="0.25">
      <c r="A645" s="61" t="str">
        <f t="shared" si="63"/>
        <v/>
      </c>
      <c r="B645" s="77"/>
      <c r="C645" s="81" t="s">
        <v>65</v>
      </c>
      <c r="D645" s="81">
        <v>822</v>
      </c>
      <c r="E645" s="81" t="s">
        <v>750</v>
      </c>
      <c r="F645" s="81" t="s">
        <v>248</v>
      </c>
      <c r="G645" s="81">
        <v>16</v>
      </c>
      <c r="H645" s="61" t="str">
        <f t="shared" si="64"/>
        <v/>
      </c>
      <c r="I645" s="62" t="str">
        <f t="shared" si="69"/>
        <v/>
      </c>
      <c r="J645" s="62" t="str">
        <f>IF(B645&lt;&gt;"",COUNTIF(B$9:$B10419,B645),"")</f>
        <v/>
      </c>
      <c r="K645" s="62"/>
      <c r="L645" s="62" t="str">
        <f>IF(B645&lt;&gt;"",COUNTIF(M$9:$M10419,F645),"")</f>
        <v/>
      </c>
      <c r="M645" s="62" t="str">
        <f t="shared" si="65"/>
        <v/>
      </c>
      <c r="N645" s="69" t="str">
        <f t="shared" si="66"/>
        <v/>
      </c>
      <c r="O645" s="69" t="str">
        <f>IF($N645="P",COUNTIF($N$9:$N$9781,"P")-'Rosa e Controlli'!$I$33,"0")</f>
        <v>0</v>
      </c>
      <c r="P645" s="69" t="str">
        <f>IF($N645="D",COUNTIF($N$9:$N$9781,"D")-'Rosa e Controlli'!$I$34,"0")</f>
        <v>0</v>
      </c>
      <c r="Q645" s="69" t="str">
        <f>IF($N645="C",COUNTIF($N$9:$N$9781,"C")-'Rosa e Controlli'!$I$35,"0")</f>
        <v>0</v>
      </c>
      <c r="R645" s="69" t="str">
        <f>IF($N645="A",COUNTIF($N$9:$N$9781,"A")-'Rosa e Controlli'!$I$36,"0")</f>
        <v>0</v>
      </c>
      <c r="S645" s="69">
        <f t="shared" si="67"/>
        <v>0</v>
      </c>
      <c r="T645" s="69" t="str">
        <f t="shared" si="68"/>
        <v/>
      </c>
      <c r="U645" s="69"/>
      <c r="V645" s="69"/>
      <c r="W645" s="69"/>
    </row>
    <row r="646" spans="1:23" x14ac:dyDescent="0.25">
      <c r="A646" s="61" t="str">
        <f t="shared" si="63"/>
        <v/>
      </c>
      <c r="B646" s="77"/>
      <c r="C646" s="81" t="s">
        <v>65</v>
      </c>
      <c r="D646" s="81">
        <v>823</v>
      </c>
      <c r="E646" s="81" t="s">
        <v>751</v>
      </c>
      <c r="F646" s="81" t="s">
        <v>290</v>
      </c>
      <c r="G646" s="81">
        <v>6</v>
      </c>
      <c r="H646" s="61" t="str">
        <f t="shared" si="64"/>
        <v/>
      </c>
      <c r="I646" s="62" t="str">
        <f t="shared" si="69"/>
        <v/>
      </c>
      <c r="J646" s="62" t="str">
        <f>IF(B646&lt;&gt;"",COUNTIF(B$9:$B10420,B646),"")</f>
        <v/>
      </c>
      <c r="K646" s="62"/>
      <c r="L646" s="62" t="str">
        <f>IF(B646&lt;&gt;"",COUNTIF(M$9:$M10420,F646),"")</f>
        <v/>
      </c>
      <c r="M646" s="62" t="str">
        <f t="shared" si="65"/>
        <v/>
      </c>
      <c r="N646" s="69" t="str">
        <f t="shared" si="66"/>
        <v/>
      </c>
      <c r="O646" s="69" t="str">
        <f>IF($N646="P",COUNTIF($N$9:$N$9781,"P")-'Rosa e Controlli'!$I$33,"0")</f>
        <v>0</v>
      </c>
      <c r="P646" s="69" t="str">
        <f>IF($N646="D",COUNTIF($N$9:$N$9781,"D")-'Rosa e Controlli'!$I$34,"0")</f>
        <v>0</v>
      </c>
      <c r="Q646" s="69" t="str">
        <f>IF($N646="C",COUNTIF($N$9:$N$9781,"C")-'Rosa e Controlli'!$I$35,"0")</f>
        <v>0</v>
      </c>
      <c r="R646" s="69" t="str">
        <f>IF($N646="A",COUNTIF($N$9:$N$9781,"A")-'Rosa e Controlli'!$I$36,"0")</f>
        <v>0</v>
      </c>
      <c r="S646" s="69">
        <f t="shared" si="67"/>
        <v>0</v>
      </c>
      <c r="T646" s="69" t="str">
        <f t="shared" si="68"/>
        <v/>
      </c>
      <c r="U646" s="69"/>
      <c r="V646" s="69"/>
      <c r="W646" s="69"/>
    </row>
    <row r="647" spans="1:23" x14ac:dyDescent="0.25">
      <c r="A647" s="61" t="str">
        <f t="shared" si="63"/>
        <v/>
      </c>
      <c r="B647" s="77"/>
      <c r="C647" s="81" t="s">
        <v>65</v>
      </c>
      <c r="D647" s="81">
        <v>824</v>
      </c>
      <c r="E647" s="81" t="s">
        <v>752</v>
      </c>
      <c r="F647" s="81" t="s">
        <v>55</v>
      </c>
      <c r="G647" s="81">
        <v>28</v>
      </c>
      <c r="H647" s="61" t="str">
        <f t="shared" si="64"/>
        <v/>
      </c>
      <c r="I647" s="62" t="str">
        <f t="shared" si="69"/>
        <v/>
      </c>
      <c r="J647" s="62" t="str">
        <f>IF(B647&lt;&gt;"",COUNTIF(B$9:$B10421,B647),"")</f>
        <v/>
      </c>
      <c r="K647" s="62"/>
      <c r="L647" s="62" t="str">
        <f>IF(B647&lt;&gt;"",COUNTIF(M$9:$M10421,F647),"")</f>
        <v/>
      </c>
      <c r="M647" s="62" t="str">
        <f t="shared" si="65"/>
        <v/>
      </c>
      <c r="N647" s="69" t="str">
        <f t="shared" si="66"/>
        <v/>
      </c>
      <c r="O647" s="69" t="str">
        <f>IF($N647="P",COUNTIF($N$9:$N$9781,"P")-'Rosa e Controlli'!$I$33,"0")</f>
        <v>0</v>
      </c>
      <c r="P647" s="69" t="str">
        <f>IF($N647="D",COUNTIF($N$9:$N$9781,"D")-'Rosa e Controlli'!$I$34,"0")</f>
        <v>0</v>
      </c>
      <c r="Q647" s="69" t="str">
        <f>IF($N647="C",COUNTIF($N$9:$N$9781,"C")-'Rosa e Controlli'!$I$35,"0")</f>
        <v>0</v>
      </c>
      <c r="R647" s="69" t="str">
        <f>IF($N647="A",COUNTIF($N$9:$N$9781,"A")-'Rosa e Controlli'!$I$36,"0")</f>
        <v>0</v>
      </c>
      <c r="S647" s="69">
        <f t="shared" si="67"/>
        <v>0</v>
      </c>
      <c r="T647" s="69" t="str">
        <f t="shared" si="68"/>
        <v/>
      </c>
      <c r="U647" s="69"/>
      <c r="V647" s="69"/>
      <c r="W647" s="69"/>
    </row>
    <row r="648" spans="1:23" x14ac:dyDescent="0.25">
      <c r="A648" s="61" t="str">
        <f t="shared" si="63"/>
        <v/>
      </c>
      <c r="B648" s="77"/>
      <c r="C648" s="81" t="s">
        <v>65</v>
      </c>
      <c r="D648" s="81">
        <v>825</v>
      </c>
      <c r="E648" s="81" t="s">
        <v>753</v>
      </c>
      <c r="F648" s="81" t="s">
        <v>57</v>
      </c>
      <c r="G648" s="81">
        <v>15</v>
      </c>
      <c r="H648" s="61" t="str">
        <f t="shared" si="64"/>
        <v/>
      </c>
      <c r="I648" s="62" t="str">
        <f t="shared" si="69"/>
        <v/>
      </c>
      <c r="J648" s="62" t="str">
        <f>IF(B648&lt;&gt;"",COUNTIF(B$9:$B10422,B648),"")</f>
        <v/>
      </c>
      <c r="K648" s="62"/>
      <c r="L648" s="62" t="str">
        <f>IF(B648&lt;&gt;"",COUNTIF(M$9:$M10422,F648),"")</f>
        <v/>
      </c>
      <c r="M648" s="62" t="str">
        <f t="shared" si="65"/>
        <v/>
      </c>
      <c r="N648" s="69" t="str">
        <f t="shared" si="66"/>
        <v/>
      </c>
      <c r="O648" s="69" t="str">
        <f>IF($N648="P",COUNTIF($N$9:$N$9781,"P")-'Rosa e Controlli'!$I$33,"0")</f>
        <v>0</v>
      </c>
      <c r="P648" s="69" t="str">
        <f>IF($N648="D",COUNTIF($N$9:$N$9781,"D")-'Rosa e Controlli'!$I$34,"0")</f>
        <v>0</v>
      </c>
      <c r="Q648" s="69" t="str">
        <f>IF($N648="C",COUNTIF($N$9:$N$9781,"C")-'Rosa e Controlli'!$I$35,"0")</f>
        <v>0</v>
      </c>
      <c r="R648" s="69" t="str">
        <f>IF($N648="A",COUNTIF($N$9:$N$9781,"A")-'Rosa e Controlli'!$I$36,"0")</f>
        <v>0</v>
      </c>
      <c r="S648" s="69">
        <f t="shared" si="67"/>
        <v>0</v>
      </c>
      <c r="T648" s="69" t="str">
        <f t="shared" si="68"/>
        <v/>
      </c>
      <c r="U648" s="69"/>
      <c r="V648" s="69"/>
      <c r="W648" s="69"/>
    </row>
    <row r="649" spans="1:23" x14ac:dyDescent="0.25">
      <c r="A649" s="61" t="str">
        <f t="shared" ref="A649:A712" si="70">H649</f>
        <v/>
      </c>
      <c r="B649" s="77"/>
      <c r="C649" s="81" t="s">
        <v>65</v>
      </c>
      <c r="D649" s="81">
        <v>826</v>
      </c>
      <c r="E649" s="81" t="s">
        <v>754</v>
      </c>
      <c r="F649" s="81" t="s">
        <v>250</v>
      </c>
      <c r="G649" s="81">
        <v>12</v>
      </c>
      <c r="H649" s="61" t="str">
        <f t="shared" ref="H649:H712" si="71">IF(B649&lt;&gt;"",IF(I649="","Ok","errore"),"")</f>
        <v/>
      </c>
      <c r="I649" s="62" t="str">
        <f t="shared" si="69"/>
        <v/>
      </c>
      <c r="J649" s="62" t="str">
        <f>IF(B649&lt;&gt;"",COUNTIF(B$9:$B10423,B649),"")</f>
        <v/>
      </c>
      <c r="K649" s="62"/>
      <c r="L649" s="62" t="str">
        <f>IF(B649&lt;&gt;"",COUNTIF(M$9:$M10423,F649),"")</f>
        <v/>
      </c>
      <c r="M649" s="62" t="str">
        <f t="shared" ref="M649:M712" si="72">IF(B649&lt;&gt;"",F649,"")</f>
        <v/>
      </c>
      <c r="N649" s="69" t="str">
        <f t="shared" ref="N649:N712" si="73">IF(B649&lt;&gt;"",C649,"")</f>
        <v/>
      </c>
      <c r="O649" s="69" t="str">
        <f>IF($N649="P",COUNTIF($N$9:$N$9781,"P")-'Rosa e Controlli'!$I$33,"0")</f>
        <v>0</v>
      </c>
      <c r="P649" s="69" t="str">
        <f>IF($N649="D",COUNTIF($N$9:$N$9781,"D")-'Rosa e Controlli'!$I$34,"0")</f>
        <v>0</v>
      </c>
      <c r="Q649" s="69" t="str">
        <f>IF($N649="C",COUNTIF($N$9:$N$9781,"C")-'Rosa e Controlli'!$I$35,"0")</f>
        <v>0</v>
      </c>
      <c r="R649" s="69" t="str">
        <f>IF($N649="A",COUNTIF($N$9:$N$9781,"A")-'Rosa e Controlli'!$I$36,"0")</f>
        <v>0</v>
      </c>
      <c r="S649" s="69">
        <f t="shared" ref="S649:S712" si="74">SUM(O649:R649)</f>
        <v>0</v>
      </c>
      <c r="T649" s="69" t="str">
        <f t="shared" ref="T649:T712" si="75">IF(AND(B649&lt;&gt;"",OR(B649&lt;1,B649&gt;23)),"NO","")</f>
        <v/>
      </c>
      <c r="U649" s="69"/>
      <c r="V649" s="69"/>
      <c r="W649" s="69"/>
    </row>
    <row r="650" spans="1:23" x14ac:dyDescent="0.25">
      <c r="A650" s="61" t="str">
        <f t="shared" si="70"/>
        <v/>
      </c>
      <c r="B650" s="77"/>
      <c r="C650" s="81" t="s">
        <v>65</v>
      </c>
      <c r="D650" s="81">
        <v>827</v>
      </c>
      <c r="E650" s="81" t="s">
        <v>755</v>
      </c>
      <c r="F650" s="81" t="s">
        <v>61</v>
      </c>
      <c r="G650" s="81">
        <v>10</v>
      </c>
      <c r="H650" s="61" t="str">
        <f t="shared" si="71"/>
        <v/>
      </c>
      <c r="I650" s="62" t="str">
        <f t="shared" ref="I650:I713" si="76">IF(B650&lt;&gt;"",IF(L650&gt;3,"Troppi giocatori ("&amp;L650&amp;") della nazionale '"&amp;F650&amp;"'",IF(AND(J650&gt;1,J650&lt;&gt;""),"Numero di maglia assegnato "&amp;J650&amp;" volte",IF(AND(N650="P",S650&gt;0),"Troppi Portieri in squadra",IF(AND(N650="D",S650&gt;0),"Troppi Difensori in squadra",IF(AND(N650="C",S650&gt;0),"Troppi Centrocampisti in squadra",IF(AND(N650="A",S650&gt;0),"Troppi Attaccanti in squadra",IF(T650="NO","Numero di maglia errato",""))))))),"")</f>
        <v/>
      </c>
      <c r="J650" s="62" t="str">
        <f>IF(B650&lt;&gt;"",COUNTIF(B$9:$B10424,B650),"")</f>
        <v/>
      </c>
      <c r="K650" s="62"/>
      <c r="L650" s="62" t="str">
        <f>IF(B650&lt;&gt;"",COUNTIF(M$9:$M10424,F650),"")</f>
        <v/>
      </c>
      <c r="M650" s="62" t="str">
        <f t="shared" si="72"/>
        <v/>
      </c>
      <c r="N650" s="69" t="str">
        <f t="shared" si="73"/>
        <v/>
      </c>
      <c r="O650" s="69" t="str">
        <f>IF($N650="P",COUNTIF($N$9:$N$9781,"P")-'Rosa e Controlli'!$I$33,"0")</f>
        <v>0</v>
      </c>
      <c r="P650" s="69" t="str">
        <f>IF($N650="D",COUNTIF($N$9:$N$9781,"D")-'Rosa e Controlli'!$I$34,"0")</f>
        <v>0</v>
      </c>
      <c r="Q650" s="69" t="str">
        <f>IF($N650="C",COUNTIF($N$9:$N$9781,"C")-'Rosa e Controlli'!$I$35,"0")</f>
        <v>0</v>
      </c>
      <c r="R650" s="69" t="str">
        <f>IF($N650="A",COUNTIF($N$9:$N$9781,"A")-'Rosa e Controlli'!$I$36,"0")</f>
        <v>0</v>
      </c>
      <c r="S650" s="69">
        <f t="shared" si="74"/>
        <v>0</v>
      </c>
      <c r="T650" s="69" t="str">
        <f t="shared" si="75"/>
        <v/>
      </c>
      <c r="U650" s="69"/>
      <c r="V650" s="69"/>
      <c r="W650" s="69"/>
    </row>
    <row r="651" spans="1:23" x14ac:dyDescent="0.25">
      <c r="A651" s="61" t="str">
        <f t="shared" si="70"/>
        <v/>
      </c>
      <c r="B651" s="77"/>
      <c r="C651" s="81" t="s">
        <v>65</v>
      </c>
      <c r="D651" s="81">
        <v>828</v>
      </c>
      <c r="E651" s="81" t="s">
        <v>756</v>
      </c>
      <c r="F651" s="81" t="s">
        <v>228</v>
      </c>
      <c r="G651" s="81">
        <v>19</v>
      </c>
      <c r="H651" s="61" t="str">
        <f t="shared" si="71"/>
        <v/>
      </c>
      <c r="I651" s="62" t="str">
        <f t="shared" si="76"/>
        <v/>
      </c>
      <c r="J651" s="62" t="str">
        <f>IF(B651&lt;&gt;"",COUNTIF(B$9:$B10425,B651),"")</f>
        <v/>
      </c>
      <c r="K651" s="62"/>
      <c r="L651" s="62" t="str">
        <f>IF(B651&lt;&gt;"",COUNTIF(M$9:$M10425,F651),"")</f>
        <v/>
      </c>
      <c r="M651" s="62" t="str">
        <f t="shared" si="72"/>
        <v/>
      </c>
      <c r="N651" s="69" t="str">
        <f t="shared" si="73"/>
        <v/>
      </c>
      <c r="O651" s="69" t="str">
        <f>IF($N651="P",COUNTIF($N$9:$N$9781,"P")-'Rosa e Controlli'!$I$33,"0")</f>
        <v>0</v>
      </c>
      <c r="P651" s="69" t="str">
        <f>IF($N651="D",COUNTIF($N$9:$N$9781,"D")-'Rosa e Controlli'!$I$34,"0")</f>
        <v>0</v>
      </c>
      <c r="Q651" s="69" t="str">
        <f>IF($N651="C",COUNTIF($N$9:$N$9781,"C")-'Rosa e Controlli'!$I$35,"0")</f>
        <v>0</v>
      </c>
      <c r="R651" s="69" t="str">
        <f>IF($N651="A",COUNTIF($N$9:$N$9781,"A")-'Rosa e Controlli'!$I$36,"0")</f>
        <v>0</v>
      </c>
      <c r="S651" s="69">
        <f t="shared" si="74"/>
        <v>0</v>
      </c>
      <c r="T651" s="69" t="str">
        <f t="shared" si="75"/>
        <v/>
      </c>
      <c r="U651" s="69"/>
      <c r="V651" s="69"/>
      <c r="W651" s="69"/>
    </row>
    <row r="652" spans="1:23" x14ac:dyDescent="0.25">
      <c r="A652" s="61" t="str">
        <f t="shared" si="70"/>
        <v/>
      </c>
      <c r="B652" s="77"/>
      <c r="C652" s="81" t="s">
        <v>65</v>
      </c>
      <c r="D652" s="81">
        <v>829</v>
      </c>
      <c r="E652" s="81" t="s">
        <v>198</v>
      </c>
      <c r="F652" s="81" t="s">
        <v>59</v>
      </c>
      <c r="G652" s="81">
        <v>7</v>
      </c>
      <c r="H652" s="61" t="str">
        <f t="shared" si="71"/>
        <v/>
      </c>
      <c r="I652" s="62" t="str">
        <f t="shared" si="76"/>
        <v/>
      </c>
      <c r="J652" s="62" t="str">
        <f>IF(B652&lt;&gt;"",COUNTIF(B$9:$B10426,B652),"")</f>
        <v/>
      </c>
      <c r="K652" s="62"/>
      <c r="L652" s="62" t="str">
        <f>IF(B652&lt;&gt;"",COUNTIF(M$9:$M10426,F652),"")</f>
        <v/>
      </c>
      <c r="M652" s="62" t="str">
        <f t="shared" si="72"/>
        <v/>
      </c>
      <c r="N652" s="69" t="str">
        <f t="shared" si="73"/>
        <v/>
      </c>
      <c r="O652" s="69" t="str">
        <f>IF($N652="P",COUNTIF($N$9:$N$9781,"P")-'Rosa e Controlli'!$I$33,"0")</f>
        <v>0</v>
      </c>
      <c r="P652" s="69" t="str">
        <f>IF($N652="D",COUNTIF($N$9:$N$9781,"D")-'Rosa e Controlli'!$I$34,"0")</f>
        <v>0</v>
      </c>
      <c r="Q652" s="69" t="str">
        <f>IF($N652="C",COUNTIF($N$9:$N$9781,"C")-'Rosa e Controlli'!$I$35,"0")</f>
        <v>0</v>
      </c>
      <c r="R652" s="69" t="str">
        <f>IF($N652="A",COUNTIF($N$9:$N$9781,"A")-'Rosa e Controlli'!$I$36,"0")</f>
        <v>0</v>
      </c>
      <c r="S652" s="69">
        <f t="shared" si="74"/>
        <v>0</v>
      </c>
      <c r="T652" s="69" t="str">
        <f t="shared" si="75"/>
        <v/>
      </c>
      <c r="U652" s="69"/>
      <c r="V652" s="69"/>
      <c r="W652" s="69"/>
    </row>
    <row r="653" spans="1:23" x14ac:dyDescent="0.25">
      <c r="A653" s="61" t="str">
        <f t="shared" si="70"/>
        <v/>
      </c>
      <c r="B653" s="77"/>
      <c r="C653" s="81" t="s">
        <v>65</v>
      </c>
      <c r="D653" s="81">
        <v>830</v>
      </c>
      <c r="E653" s="81" t="s">
        <v>757</v>
      </c>
      <c r="F653" s="81" t="s">
        <v>234</v>
      </c>
      <c r="G653" s="81">
        <v>2</v>
      </c>
      <c r="H653" s="61" t="str">
        <f t="shared" si="71"/>
        <v/>
      </c>
      <c r="I653" s="62" t="str">
        <f t="shared" si="76"/>
        <v/>
      </c>
      <c r="J653" s="62" t="str">
        <f>IF(B653&lt;&gt;"",COUNTIF(B$9:$B10427,B653),"")</f>
        <v/>
      </c>
      <c r="K653" s="62"/>
      <c r="L653" s="62" t="str">
        <f>IF(B653&lt;&gt;"",COUNTIF(M$9:$M10427,F653),"")</f>
        <v/>
      </c>
      <c r="M653" s="62" t="str">
        <f t="shared" si="72"/>
        <v/>
      </c>
      <c r="N653" s="69" t="str">
        <f t="shared" si="73"/>
        <v/>
      </c>
      <c r="O653" s="69" t="str">
        <f>IF($N653="P",COUNTIF($N$9:$N$9781,"P")-'Rosa e Controlli'!$I$33,"0")</f>
        <v>0</v>
      </c>
      <c r="P653" s="69" t="str">
        <f>IF($N653="D",COUNTIF($N$9:$N$9781,"D")-'Rosa e Controlli'!$I$34,"0")</f>
        <v>0</v>
      </c>
      <c r="Q653" s="69" t="str">
        <f>IF($N653="C",COUNTIF($N$9:$N$9781,"C")-'Rosa e Controlli'!$I$35,"0")</f>
        <v>0</v>
      </c>
      <c r="R653" s="69" t="str">
        <f>IF($N653="A",COUNTIF($N$9:$N$9781,"A")-'Rosa e Controlli'!$I$36,"0")</f>
        <v>0</v>
      </c>
      <c r="S653" s="69">
        <f t="shared" si="74"/>
        <v>0</v>
      </c>
      <c r="T653" s="69" t="str">
        <f t="shared" si="75"/>
        <v/>
      </c>
      <c r="U653" s="69"/>
      <c r="V653" s="69"/>
      <c r="W653" s="69"/>
    </row>
    <row r="654" spans="1:23" x14ac:dyDescent="0.25">
      <c r="A654" s="61" t="str">
        <f t="shared" si="70"/>
        <v/>
      </c>
      <c r="B654" s="77"/>
      <c r="C654" s="81" t="s">
        <v>65</v>
      </c>
      <c r="D654" s="81">
        <v>831</v>
      </c>
      <c r="E654" s="81" t="s">
        <v>758</v>
      </c>
      <c r="F654" s="81" t="s">
        <v>61</v>
      </c>
      <c r="G654" s="81">
        <v>9</v>
      </c>
      <c r="H654" s="61" t="str">
        <f t="shared" si="71"/>
        <v/>
      </c>
      <c r="I654" s="62" t="str">
        <f t="shared" si="76"/>
        <v/>
      </c>
      <c r="J654" s="62" t="str">
        <f>IF(B654&lt;&gt;"",COUNTIF(B$9:$B10428,B654),"")</f>
        <v/>
      </c>
      <c r="K654" s="62"/>
      <c r="L654" s="62" t="str">
        <f>IF(B654&lt;&gt;"",COUNTIF(M$9:$M10428,F654),"")</f>
        <v/>
      </c>
      <c r="M654" s="62" t="str">
        <f t="shared" si="72"/>
        <v/>
      </c>
      <c r="N654" s="69" t="str">
        <f t="shared" si="73"/>
        <v/>
      </c>
      <c r="O654" s="69" t="str">
        <f>IF($N654="P",COUNTIF($N$9:$N$9781,"P")-'Rosa e Controlli'!$I$33,"0")</f>
        <v>0</v>
      </c>
      <c r="P654" s="69" t="str">
        <f>IF($N654="D",COUNTIF($N$9:$N$9781,"D")-'Rosa e Controlli'!$I$34,"0")</f>
        <v>0</v>
      </c>
      <c r="Q654" s="69" t="str">
        <f>IF($N654="C",COUNTIF($N$9:$N$9781,"C")-'Rosa e Controlli'!$I$35,"0")</f>
        <v>0</v>
      </c>
      <c r="R654" s="69" t="str">
        <f>IF($N654="A",COUNTIF($N$9:$N$9781,"A")-'Rosa e Controlli'!$I$36,"0")</f>
        <v>0</v>
      </c>
      <c r="S654" s="69">
        <f t="shared" si="74"/>
        <v>0</v>
      </c>
      <c r="T654" s="69" t="str">
        <f t="shared" si="75"/>
        <v/>
      </c>
      <c r="U654" s="69"/>
      <c r="V654" s="69"/>
      <c r="W654" s="69"/>
    </row>
    <row r="655" spans="1:23" x14ac:dyDescent="0.25">
      <c r="A655" s="61" t="str">
        <f t="shared" si="70"/>
        <v/>
      </c>
      <c r="B655" s="77"/>
      <c r="C655" s="81" t="s">
        <v>65</v>
      </c>
      <c r="D655" s="81">
        <v>832</v>
      </c>
      <c r="E655" s="81" t="s">
        <v>759</v>
      </c>
      <c r="F655" s="81" t="s">
        <v>282</v>
      </c>
      <c r="G655" s="81">
        <v>25</v>
      </c>
      <c r="H655" s="61" t="str">
        <f t="shared" si="71"/>
        <v/>
      </c>
      <c r="I655" s="62" t="str">
        <f t="shared" si="76"/>
        <v/>
      </c>
      <c r="J655" s="62" t="str">
        <f>IF(B655&lt;&gt;"",COUNTIF(B$9:$B10429,B655),"")</f>
        <v/>
      </c>
      <c r="K655" s="62"/>
      <c r="L655" s="62" t="str">
        <f>IF(B655&lt;&gt;"",COUNTIF(M$9:$M10429,F655),"")</f>
        <v/>
      </c>
      <c r="M655" s="62" t="str">
        <f t="shared" si="72"/>
        <v/>
      </c>
      <c r="N655" s="69" t="str">
        <f t="shared" si="73"/>
        <v/>
      </c>
      <c r="O655" s="69" t="str">
        <f>IF($N655="P",COUNTIF($N$9:$N$9781,"P")-'Rosa e Controlli'!$I$33,"0")</f>
        <v>0</v>
      </c>
      <c r="P655" s="69" t="str">
        <f>IF($N655="D",COUNTIF($N$9:$N$9781,"D")-'Rosa e Controlli'!$I$34,"0")</f>
        <v>0</v>
      </c>
      <c r="Q655" s="69" t="str">
        <f>IF($N655="C",COUNTIF($N$9:$N$9781,"C")-'Rosa e Controlli'!$I$35,"0")</f>
        <v>0</v>
      </c>
      <c r="R655" s="69" t="str">
        <f>IF($N655="A",COUNTIF($N$9:$N$9781,"A")-'Rosa e Controlli'!$I$36,"0")</f>
        <v>0</v>
      </c>
      <c r="S655" s="69">
        <f t="shared" si="74"/>
        <v>0</v>
      </c>
      <c r="T655" s="69" t="str">
        <f t="shared" si="75"/>
        <v/>
      </c>
      <c r="U655" s="69"/>
      <c r="V655" s="69"/>
      <c r="W655" s="69"/>
    </row>
    <row r="656" spans="1:23" x14ac:dyDescent="0.25">
      <c r="A656" s="61" t="str">
        <f t="shared" si="70"/>
        <v/>
      </c>
      <c r="B656" s="77"/>
      <c r="C656" s="81" t="s">
        <v>65</v>
      </c>
      <c r="D656" s="81">
        <v>833</v>
      </c>
      <c r="E656" s="81" t="s">
        <v>760</v>
      </c>
      <c r="F656" s="81" t="s">
        <v>57</v>
      </c>
      <c r="G656" s="81">
        <v>17</v>
      </c>
      <c r="H656" s="61" t="str">
        <f t="shared" si="71"/>
        <v/>
      </c>
      <c r="I656" s="62" t="str">
        <f t="shared" si="76"/>
        <v/>
      </c>
      <c r="J656" s="62" t="str">
        <f>IF(B656&lt;&gt;"",COUNTIF(B$9:$B10430,B656),"")</f>
        <v/>
      </c>
      <c r="K656" s="62"/>
      <c r="L656" s="62" t="str">
        <f>IF(B656&lt;&gt;"",COUNTIF(M$9:$M10430,F656),"")</f>
        <v/>
      </c>
      <c r="M656" s="62" t="str">
        <f t="shared" si="72"/>
        <v/>
      </c>
      <c r="N656" s="69" t="str">
        <f t="shared" si="73"/>
        <v/>
      </c>
      <c r="O656" s="69" t="str">
        <f>IF($N656="P",COUNTIF($N$9:$N$9781,"P")-'Rosa e Controlli'!$I$33,"0")</f>
        <v>0</v>
      </c>
      <c r="P656" s="69" t="str">
        <f>IF($N656="D",COUNTIF($N$9:$N$9781,"D")-'Rosa e Controlli'!$I$34,"0")</f>
        <v>0</v>
      </c>
      <c r="Q656" s="69" t="str">
        <f>IF($N656="C",COUNTIF($N$9:$N$9781,"C")-'Rosa e Controlli'!$I$35,"0")</f>
        <v>0</v>
      </c>
      <c r="R656" s="69" t="str">
        <f>IF($N656="A",COUNTIF($N$9:$N$9781,"A")-'Rosa e Controlli'!$I$36,"0")</f>
        <v>0</v>
      </c>
      <c r="S656" s="69">
        <f t="shared" si="74"/>
        <v>0</v>
      </c>
      <c r="T656" s="69" t="str">
        <f t="shared" si="75"/>
        <v/>
      </c>
      <c r="U656" s="69"/>
      <c r="V656" s="69"/>
      <c r="W656" s="69"/>
    </row>
    <row r="657" spans="1:23" x14ac:dyDescent="0.25">
      <c r="A657" s="61" t="str">
        <f t="shared" si="70"/>
        <v/>
      </c>
      <c r="B657" s="77"/>
      <c r="C657" s="81" t="s">
        <v>65</v>
      </c>
      <c r="D657" s="81">
        <v>834</v>
      </c>
      <c r="E657" s="81" t="s">
        <v>199</v>
      </c>
      <c r="F657" s="81" t="s">
        <v>76</v>
      </c>
      <c r="G657" s="81">
        <v>10</v>
      </c>
      <c r="H657" s="61" t="str">
        <f t="shared" si="71"/>
        <v/>
      </c>
      <c r="I657" s="62" t="str">
        <f t="shared" si="76"/>
        <v/>
      </c>
      <c r="J657" s="62" t="str">
        <f>IF(B657&lt;&gt;"",COUNTIF(B$9:$B10431,B657),"")</f>
        <v/>
      </c>
      <c r="K657" s="62"/>
      <c r="L657" s="62" t="str">
        <f>IF(B657&lt;&gt;"",COUNTIF(M$9:$M10431,F657),"")</f>
        <v/>
      </c>
      <c r="M657" s="62" t="str">
        <f t="shared" si="72"/>
        <v/>
      </c>
      <c r="N657" s="69" t="str">
        <f t="shared" si="73"/>
        <v/>
      </c>
      <c r="O657" s="69" t="str">
        <f>IF($N657="P",COUNTIF($N$9:$N$9781,"P")-'Rosa e Controlli'!$I$33,"0")</f>
        <v>0</v>
      </c>
      <c r="P657" s="69" t="str">
        <f>IF($N657="D",COUNTIF($N$9:$N$9781,"D")-'Rosa e Controlli'!$I$34,"0")</f>
        <v>0</v>
      </c>
      <c r="Q657" s="69" t="str">
        <f>IF($N657="C",COUNTIF($N$9:$N$9781,"C")-'Rosa e Controlli'!$I$35,"0")</f>
        <v>0</v>
      </c>
      <c r="R657" s="69" t="str">
        <f>IF($N657="A",COUNTIF($N$9:$N$9781,"A")-'Rosa e Controlli'!$I$36,"0")</f>
        <v>0</v>
      </c>
      <c r="S657" s="69">
        <f t="shared" si="74"/>
        <v>0</v>
      </c>
      <c r="T657" s="69" t="str">
        <f t="shared" si="75"/>
        <v/>
      </c>
      <c r="U657" s="69"/>
      <c r="V657" s="69"/>
      <c r="W657" s="69"/>
    </row>
    <row r="658" spans="1:23" x14ac:dyDescent="0.25">
      <c r="A658" s="61" t="str">
        <f t="shared" si="70"/>
        <v/>
      </c>
      <c r="B658" s="77"/>
      <c r="C658" s="81" t="s">
        <v>65</v>
      </c>
      <c r="D658" s="81">
        <v>835</v>
      </c>
      <c r="E658" s="81" t="s">
        <v>761</v>
      </c>
      <c r="F658" s="81" t="s">
        <v>225</v>
      </c>
      <c r="G658" s="81">
        <v>22</v>
      </c>
      <c r="H658" s="61" t="str">
        <f t="shared" si="71"/>
        <v/>
      </c>
      <c r="I658" s="62" t="str">
        <f t="shared" si="76"/>
        <v/>
      </c>
      <c r="J658" s="62" t="str">
        <f>IF(B658&lt;&gt;"",COUNTIF(B$9:$B10432,B658),"")</f>
        <v/>
      </c>
      <c r="K658" s="62"/>
      <c r="L658" s="62" t="str">
        <f>IF(B658&lt;&gt;"",COUNTIF(M$9:$M10432,F658),"")</f>
        <v/>
      </c>
      <c r="M658" s="62" t="str">
        <f t="shared" si="72"/>
        <v/>
      </c>
      <c r="N658" s="69" t="str">
        <f t="shared" si="73"/>
        <v/>
      </c>
      <c r="O658" s="69" t="str">
        <f>IF($N658="P",COUNTIF($N$9:$N$9781,"P")-'Rosa e Controlli'!$I$33,"0")</f>
        <v>0</v>
      </c>
      <c r="P658" s="69" t="str">
        <f>IF($N658="D",COUNTIF($N$9:$N$9781,"D")-'Rosa e Controlli'!$I$34,"0")</f>
        <v>0</v>
      </c>
      <c r="Q658" s="69" t="str">
        <f>IF($N658="C",COUNTIF($N$9:$N$9781,"C")-'Rosa e Controlli'!$I$35,"0")</f>
        <v>0</v>
      </c>
      <c r="R658" s="69" t="str">
        <f>IF($N658="A",COUNTIF($N$9:$N$9781,"A")-'Rosa e Controlli'!$I$36,"0")</f>
        <v>0</v>
      </c>
      <c r="S658" s="69">
        <f t="shared" si="74"/>
        <v>0</v>
      </c>
      <c r="T658" s="69" t="str">
        <f t="shared" si="75"/>
        <v/>
      </c>
      <c r="U658" s="69"/>
      <c r="V658" s="69"/>
      <c r="W658" s="69"/>
    </row>
    <row r="659" spans="1:23" x14ac:dyDescent="0.25">
      <c r="A659" s="61" t="str">
        <f t="shared" si="70"/>
        <v/>
      </c>
      <c r="B659" s="77"/>
      <c r="C659" s="81" t="s">
        <v>65</v>
      </c>
      <c r="D659" s="81">
        <v>836</v>
      </c>
      <c r="E659" s="81" t="s">
        <v>762</v>
      </c>
      <c r="F659" s="81" t="s">
        <v>290</v>
      </c>
      <c r="G659" s="81">
        <v>5</v>
      </c>
      <c r="H659" s="61" t="str">
        <f t="shared" si="71"/>
        <v/>
      </c>
      <c r="I659" s="62" t="str">
        <f t="shared" si="76"/>
        <v/>
      </c>
      <c r="J659" s="62" t="str">
        <f>IF(B659&lt;&gt;"",COUNTIF(B$9:$B10433,B659),"")</f>
        <v/>
      </c>
      <c r="K659" s="62"/>
      <c r="L659" s="62" t="str">
        <f>IF(B659&lt;&gt;"",COUNTIF(M$9:$M10433,F659),"")</f>
        <v/>
      </c>
      <c r="M659" s="62" t="str">
        <f t="shared" si="72"/>
        <v/>
      </c>
      <c r="N659" s="69" t="str">
        <f t="shared" si="73"/>
        <v/>
      </c>
      <c r="O659" s="69" t="str">
        <f>IF($N659="P",COUNTIF($N$9:$N$9781,"P")-'Rosa e Controlli'!$I$33,"0")</f>
        <v>0</v>
      </c>
      <c r="P659" s="69" t="str">
        <f>IF($N659="D",COUNTIF($N$9:$N$9781,"D")-'Rosa e Controlli'!$I$34,"0")</f>
        <v>0</v>
      </c>
      <c r="Q659" s="69" t="str">
        <f>IF($N659="C",COUNTIF($N$9:$N$9781,"C")-'Rosa e Controlli'!$I$35,"0")</f>
        <v>0</v>
      </c>
      <c r="R659" s="69" t="str">
        <f>IF($N659="A",COUNTIF($N$9:$N$9781,"A")-'Rosa e Controlli'!$I$36,"0")</f>
        <v>0</v>
      </c>
      <c r="S659" s="69">
        <f t="shared" si="74"/>
        <v>0</v>
      </c>
      <c r="T659" s="69" t="str">
        <f t="shared" si="75"/>
        <v/>
      </c>
      <c r="U659" s="69"/>
      <c r="V659" s="69"/>
      <c r="W659" s="69"/>
    </row>
    <row r="660" spans="1:23" x14ac:dyDescent="0.25">
      <c r="A660" s="61" t="str">
        <f t="shared" si="70"/>
        <v/>
      </c>
      <c r="B660" s="77"/>
      <c r="C660" s="81" t="s">
        <v>65</v>
      </c>
      <c r="D660" s="81">
        <v>837</v>
      </c>
      <c r="E660" s="81" t="s">
        <v>763</v>
      </c>
      <c r="F660" s="81" t="s">
        <v>218</v>
      </c>
      <c r="G660" s="81">
        <v>4</v>
      </c>
      <c r="H660" s="61" t="str">
        <f t="shared" si="71"/>
        <v/>
      </c>
      <c r="I660" s="62" t="str">
        <f t="shared" si="76"/>
        <v/>
      </c>
      <c r="J660" s="62" t="str">
        <f>IF(B660&lt;&gt;"",COUNTIF(B$9:$B10434,B660),"")</f>
        <v/>
      </c>
      <c r="K660" s="62"/>
      <c r="L660" s="62" t="str">
        <f>IF(B660&lt;&gt;"",COUNTIF(M$9:$M10434,F660),"")</f>
        <v/>
      </c>
      <c r="M660" s="62" t="str">
        <f t="shared" si="72"/>
        <v/>
      </c>
      <c r="N660" s="69" t="str">
        <f t="shared" si="73"/>
        <v/>
      </c>
      <c r="O660" s="69" t="str">
        <f>IF($N660="P",COUNTIF($N$9:$N$9781,"P")-'Rosa e Controlli'!$I$33,"0")</f>
        <v>0</v>
      </c>
      <c r="P660" s="69" t="str">
        <f>IF($N660="D",COUNTIF($N$9:$N$9781,"D")-'Rosa e Controlli'!$I$34,"0")</f>
        <v>0</v>
      </c>
      <c r="Q660" s="69" t="str">
        <f>IF($N660="C",COUNTIF($N$9:$N$9781,"C")-'Rosa e Controlli'!$I$35,"0")</f>
        <v>0</v>
      </c>
      <c r="R660" s="69" t="str">
        <f>IF($N660="A",COUNTIF($N$9:$N$9781,"A")-'Rosa e Controlli'!$I$36,"0")</f>
        <v>0</v>
      </c>
      <c r="S660" s="69">
        <f t="shared" si="74"/>
        <v>0</v>
      </c>
      <c r="T660" s="69" t="str">
        <f t="shared" si="75"/>
        <v/>
      </c>
      <c r="U660" s="69"/>
      <c r="V660" s="69"/>
      <c r="W660" s="69"/>
    </row>
    <row r="661" spans="1:23" x14ac:dyDescent="0.25">
      <c r="A661" s="61" t="str">
        <f t="shared" si="70"/>
        <v/>
      </c>
      <c r="B661" s="77"/>
      <c r="C661" s="81" t="s">
        <v>65</v>
      </c>
      <c r="D661" s="81">
        <v>838</v>
      </c>
      <c r="E661" s="81" t="s">
        <v>200</v>
      </c>
      <c r="F661" s="81" t="s">
        <v>57</v>
      </c>
      <c r="G661" s="81">
        <v>19</v>
      </c>
      <c r="H661" s="61" t="str">
        <f t="shared" si="71"/>
        <v/>
      </c>
      <c r="I661" s="62" t="str">
        <f t="shared" si="76"/>
        <v/>
      </c>
      <c r="J661" s="62" t="str">
        <f>IF(B661&lt;&gt;"",COUNTIF(B$9:$B10435,B661),"")</f>
        <v/>
      </c>
      <c r="K661" s="62"/>
      <c r="L661" s="62" t="str">
        <f>IF(B661&lt;&gt;"",COUNTIF(M$9:$M10435,F661),"")</f>
        <v/>
      </c>
      <c r="M661" s="62" t="str">
        <f t="shared" si="72"/>
        <v/>
      </c>
      <c r="N661" s="69" t="str">
        <f t="shared" si="73"/>
        <v/>
      </c>
      <c r="O661" s="69" t="str">
        <f>IF($N661="P",COUNTIF($N$9:$N$9781,"P")-'Rosa e Controlli'!$I$33,"0")</f>
        <v>0</v>
      </c>
      <c r="P661" s="69" t="str">
        <f>IF($N661="D",COUNTIF($N$9:$N$9781,"D")-'Rosa e Controlli'!$I$34,"0")</f>
        <v>0</v>
      </c>
      <c r="Q661" s="69" t="str">
        <f>IF($N661="C",COUNTIF($N$9:$N$9781,"C")-'Rosa e Controlli'!$I$35,"0")</f>
        <v>0</v>
      </c>
      <c r="R661" s="69" t="str">
        <f>IF($N661="A",COUNTIF($N$9:$N$9781,"A")-'Rosa e Controlli'!$I$36,"0")</f>
        <v>0</v>
      </c>
      <c r="S661" s="69">
        <f t="shared" si="74"/>
        <v>0</v>
      </c>
      <c r="T661" s="69" t="str">
        <f t="shared" si="75"/>
        <v/>
      </c>
      <c r="U661" s="69"/>
      <c r="V661" s="69"/>
      <c r="W661" s="69"/>
    </row>
    <row r="662" spans="1:23" x14ac:dyDescent="0.25">
      <c r="A662" s="61" t="str">
        <f t="shared" si="70"/>
        <v/>
      </c>
      <c r="B662" s="77"/>
      <c r="C662" s="81" t="s">
        <v>65</v>
      </c>
      <c r="D662" s="81">
        <v>839</v>
      </c>
      <c r="E662" s="81" t="s">
        <v>764</v>
      </c>
      <c r="F662" s="81" t="s">
        <v>76</v>
      </c>
      <c r="G662" s="81">
        <v>2</v>
      </c>
      <c r="H662" s="61" t="str">
        <f t="shared" si="71"/>
        <v/>
      </c>
      <c r="I662" s="62" t="str">
        <f t="shared" si="76"/>
        <v/>
      </c>
      <c r="J662" s="62" t="str">
        <f>IF(B662&lt;&gt;"",COUNTIF(B$9:$B10436,B662),"")</f>
        <v/>
      </c>
      <c r="K662" s="62"/>
      <c r="L662" s="62" t="str">
        <f>IF(B662&lt;&gt;"",COUNTIF(M$9:$M10436,F662),"")</f>
        <v/>
      </c>
      <c r="M662" s="62" t="str">
        <f t="shared" si="72"/>
        <v/>
      </c>
      <c r="N662" s="69" t="str">
        <f t="shared" si="73"/>
        <v/>
      </c>
      <c r="O662" s="69" t="str">
        <f>IF($N662="P",COUNTIF($N$9:$N$9781,"P")-'Rosa e Controlli'!$I$33,"0")</f>
        <v>0</v>
      </c>
      <c r="P662" s="69" t="str">
        <f>IF($N662="D",COUNTIF($N$9:$N$9781,"D")-'Rosa e Controlli'!$I$34,"0")</f>
        <v>0</v>
      </c>
      <c r="Q662" s="69" t="str">
        <f>IF($N662="C",COUNTIF($N$9:$N$9781,"C")-'Rosa e Controlli'!$I$35,"0")</f>
        <v>0</v>
      </c>
      <c r="R662" s="69" t="str">
        <f>IF($N662="A",COUNTIF($N$9:$N$9781,"A")-'Rosa e Controlli'!$I$36,"0")</f>
        <v>0</v>
      </c>
      <c r="S662" s="69">
        <f t="shared" si="74"/>
        <v>0</v>
      </c>
      <c r="T662" s="69" t="str">
        <f t="shared" si="75"/>
        <v/>
      </c>
      <c r="U662" s="69"/>
      <c r="V662" s="69"/>
      <c r="W662" s="69"/>
    </row>
    <row r="663" spans="1:23" x14ac:dyDescent="0.25">
      <c r="A663" s="61" t="str">
        <f t="shared" si="70"/>
        <v/>
      </c>
      <c r="B663" s="77"/>
      <c r="C663" s="81" t="s">
        <v>65</v>
      </c>
      <c r="D663" s="81">
        <v>840</v>
      </c>
      <c r="E663" s="81" t="s">
        <v>201</v>
      </c>
      <c r="F663" s="81" t="s">
        <v>54</v>
      </c>
      <c r="G663" s="81">
        <v>12</v>
      </c>
      <c r="H663" s="61" t="str">
        <f t="shared" si="71"/>
        <v/>
      </c>
      <c r="I663" s="62" t="str">
        <f t="shared" si="76"/>
        <v/>
      </c>
      <c r="J663" s="62" t="str">
        <f>IF(B663&lt;&gt;"",COUNTIF(B$9:$B10437,B663),"")</f>
        <v/>
      </c>
      <c r="K663" s="62"/>
      <c r="L663" s="62" t="str">
        <f>IF(B663&lt;&gt;"",COUNTIF(M$9:$M10437,F663),"")</f>
        <v/>
      </c>
      <c r="M663" s="62" t="str">
        <f t="shared" si="72"/>
        <v/>
      </c>
      <c r="N663" s="69" t="str">
        <f t="shared" si="73"/>
        <v/>
      </c>
      <c r="O663" s="69" t="str">
        <f>IF($N663="P",COUNTIF($N$9:$N$9781,"P")-'Rosa e Controlli'!$I$33,"0")</f>
        <v>0</v>
      </c>
      <c r="P663" s="69" t="str">
        <f>IF($N663="D",COUNTIF($N$9:$N$9781,"D")-'Rosa e Controlli'!$I$34,"0")</f>
        <v>0</v>
      </c>
      <c r="Q663" s="69" t="str">
        <f>IF($N663="C",COUNTIF($N$9:$N$9781,"C")-'Rosa e Controlli'!$I$35,"0")</f>
        <v>0</v>
      </c>
      <c r="R663" s="69" t="str">
        <f>IF($N663="A",COUNTIF($N$9:$N$9781,"A")-'Rosa e Controlli'!$I$36,"0")</f>
        <v>0</v>
      </c>
      <c r="S663" s="69">
        <f t="shared" si="74"/>
        <v>0</v>
      </c>
      <c r="T663" s="69" t="str">
        <f t="shared" si="75"/>
        <v/>
      </c>
      <c r="U663" s="69"/>
      <c r="V663" s="69"/>
      <c r="W663" s="69"/>
    </row>
    <row r="664" spans="1:23" x14ac:dyDescent="0.25">
      <c r="A664" s="61" t="str">
        <f t="shared" si="70"/>
        <v/>
      </c>
      <c r="B664" s="77"/>
      <c r="C664" s="81" t="s">
        <v>65</v>
      </c>
      <c r="D664" s="81">
        <v>841</v>
      </c>
      <c r="E664" s="81" t="s">
        <v>202</v>
      </c>
      <c r="F664" s="81" t="s">
        <v>57</v>
      </c>
      <c r="G664" s="81">
        <v>35</v>
      </c>
      <c r="H664" s="61" t="str">
        <f t="shared" si="71"/>
        <v/>
      </c>
      <c r="I664" s="62" t="str">
        <f t="shared" si="76"/>
        <v/>
      </c>
      <c r="J664" s="62" t="str">
        <f>IF(B664&lt;&gt;"",COUNTIF(B$9:$B10438,B664),"")</f>
        <v/>
      </c>
      <c r="K664" s="62"/>
      <c r="L664" s="62" t="str">
        <f>IF(B664&lt;&gt;"",COUNTIF(M$9:$M10438,F664),"")</f>
        <v/>
      </c>
      <c r="M664" s="62" t="str">
        <f t="shared" si="72"/>
        <v/>
      </c>
      <c r="N664" s="69" t="str">
        <f t="shared" si="73"/>
        <v/>
      </c>
      <c r="O664" s="69" t="str">
        <f>IF($N664="P",COUNTIF($N$9:$N$9781,"P")-'Rosa e Controlli'!$I$33,"0")</f>
        <v>0</v>
      </c>
      <c r="P664" s="69" t="str">
        <f>IF($N664="D",COUNTIF($N$9:$N$9781,"D")-'Rosa e Controlli'!$I$34,"0")</f>
        <v>0</v>
      </c>
      <c r="Q664" s="69" t="str">
        <f>IF($N664="C",COUNTIF($N$9:$N$9781,"C")-'Rosa e Controlli'!$I$35,"0")</f>
        <v>0</v>
      </c>
      <c r="R664" s="69" t="str">
        <f>IF($N664="A",COUNTIF($N$9:$N$9781,"A")-'Rosa e Controlli'!$I$36,"0")</f>
        <v>0</v>
      </c>
      <c r="S664" s="69">
        <f t="shared" si="74"/>
        <v>0</v>
      </c>
      <c r="T664" s="69" t="str">
        <f t="shared" si="75"/>
        <v/>
      </c>
      <c r="U664" s="69"/>
      <c r="V664" s="69"/>
      <c r="W664" s="69"/>
    </row>
    <row r="665" spans="1:23" x14ac:dyDescent="0.25">
      <c r="A665" s="61" t="str">
        <f t="shared" si="70"/>
        <v/>
      </c>
      <c r="B665" s="77"/>
      <c r="C665" s="81" t="s">
        <v>65</v>
      </c>
      <c r="D665" s="81">
        <v>842</v>
      </c>
      <c r="E665" s="81" t="s">
        <v>765</v>
      </c>
      <c r="F665" s="81" t="s">
        <v>76</v>
      </c>
      <c r="G665" s="81">
        <v>1</v>
      </c>
      <c r="H665" s="61" t="str">
        <f t="shared" si="71"/>
        <v/>
      </c>
      <c r="I665" s="62" t="str">
        <f t="shared" si="76"/>
        <v/>
      </c>
      <c r="J665" s="62" t="str">
        <f>IF(B665&lt;&gt;"",COUNTIF(B$9:$B10439,B665),"")</f>
        <v/>
      </c>
      <c r="K665" s="62"/>
      <c r="L665" s="62" t="str">
        <f>IF(B665&lt;&gt;"",COUNTIF(M$9:$M10439,F665),"")</f>
        <v/>
      </c>
      <c r="M665" s="62" t="str">
        <f t="shared" si="72"/>
        <v/>
      </c>
      <c r="N665" s="69" t="str">
        <f t="shared" si="73"/>
        <v/>
      </c>
      <c r="O665" s="69" t="str">
        <f>IF($N665="P",COUNTIF($N$9:$N$9781,"P")-'Rosa e Controlli'!$I$33,"0")</f>
        <v>0</v>
      </c>
      <c r="P665" s="69" t="str">
        <f>IF($N665="D",COUNTIF($N$9:$N$9781,"D")-'Rosa e Controlli'!$I$34,"0")</f>
        <v>0</v>
      </c>
      <c r="Q665" s="69" t="str">
        <f>IF($N665="C",COUNTIF($N$9:$N$9781,"C")-'Rosa e Controlli'!$I$35,"0")</f>
        <v>0</v>
      </c>
      <c r="R665" s="69" t="str">
        <f>IF($N665="A",COUNTIF($N$9:$N$9781,"A")-'Rosa e Controlli'!$I$36,"0")</f>
        <v>0</v>
      </c>
      <c r="S665" s="69">
        <f t="shared" si="74"/>
        <v>0</v>
      </c>
      <c r="T665" s="69" t="str">
        <f t="shared" si="75"/>
        <v/>
      </c>
      <c r="U665" s="69"/>
      <c r="V665" s="69"/>
      <c r="W665" s="69"/>
    </row>
    <row r="666" spans="1:23" x14ac:dyDescent="0.25">
      <c r="A666" s="61" t="str">
        <f t="shared" si="70"/>
        <v/>
      </c>
      <c r="B666" s="77"/>
      <c r="C666" s="81" t="s">
        <v>65</v>
      </c>
      <c r="D666" s="81">
        <v>843</v>
      </c>
      <c r="E666" s="81" t="s">
        <v>203</v>
      </c>
      <c r="F666" s="81" t="s">
        <v>71</v>
      </c>
      <c r="G666" s="81">
        <v>7</v>
      </c>
      <c r="H666" s="61" t="str">
        <f t="shared" si="71"/>
        <v/>
      </c>
      <c r="I666" s="62" t="str">
        <f t="shared" si="76"/>
        <v/>
      </c>
      <c r="J666" s="62" t="str">
        <f>IF(B666&lt;&gt;"",COUNTIF(B$9:$B10440,B666),"")</f>
        <v/>
      </c>
      <c r="K666" s="62"/>
      <c r="L666" s="62" t="str">
        <f>IF(B666&lt;&gt;"",COUNTIF(M$9:$M10440,F666),"")</f>
        <v/>
      </c>
      <c r="M666" s="62" t="str">
        <f t="shared" si="72"/>
        <v/>
      </c>
      <c r="N666" s="69" t="str">
        <f t="shared" si="73"/>
        <v/>
      </c>
      <c r="O666" s="69" t="str">
        <f>IF($N666="P",COUNTIF($N$9:$N$9781,"P")-'Rosa e Controlli'!$I$33,"0")</f>
        <v>0</v>
      </c>
      <c r="P666" s="69" t="str">
        <f>IF($N666="D",COUNTIF($N$9:$N$9781,"D")-'Rosa e Controlli'!$I$34,"0")</f>
        <v>0</v>
      </c>
      <c r="Q666" s="69" t="str">
        <f>IF($N666="C",COUNTIF($N$9:$N$9781,"C")-'Rosa e Controlli'!$I$35,"0")</f>
        <v>0</v>
      </c>
      <c r="R666" s="69" t="str">
        <f>IF($N666="A",COUNTIF($N$9:$N$9781,"A")-'Rosa e Controlli'!$I$36,"0")</f>
        <v>0</v>
      </c>
      <c r="S666" s="69">
        <f t="shared" si="74"/>
        <v>0</v>
      </c>
      <c r="T666" s="69" t="str">
        <f t="shared" si="75"/>
        <v/>
      </c>
      <c r="U666" s="69"/>
      <c r="V666" s="69"/>
      <c r="W666" s="69"/>
    </row>
    <row r="667" spans="1:23" x14ac:dyDescent="0.25">
      <c r="A667" s="61" t="str">
        <f t="shared" si="70"/>
        <v/>
      </c>
      <c r="B667" s="77"/>
      <c r="C667" s="81" t="s">
        <v>65</v>
      </c>
      <c r="D667" s="81">
        <v>844</v>
      </c>
      <c r="E667" s="81" t="s">
        <v>766</v>
      </c>
      <c r="F667" s="81" t="s">
        <v>228</v>
      </c>
      <c r="G667" s="81">
        <v>24</v>
      </c>
      <c r="H667" s="61" t="str">
        <f t="shared" si="71"/>
        <v/>
      </c>
      <c r="I667" s="62" t="str">
        <f t="shared" si="76"/>
        <v/>
      </c>
      <c r="J667" s="62" t="str">
        <f>IF(B667&lt;&gt;"",COUNTIF(B$9:$B10441,B667),"")</f>
        <v/>
      </c>
      <c r="K667" s="62"/>
      <c r="L667" s="62" t="str">
        <f>IF(B667&lt;&gt;"",COUNTIF(M$9:$M10441,F667),"")</f>
        <v/>
      </c>
      <c r="M667" s="62" t="str">
        <f t="shared" si="72"/>
        <v/>
      </c>
      <c r="N667" s="69" t="str">
        <f t="shared" si="73"/>
        <v/>
      </c>
      <c r="O667" s="69" t="str">
        <f>IF($N667="P",COUNTIF($N$9:$N$9781,"P")-'Rosa e Controlli'!$I$33,"0")</f>
        <v>0</v>
      </c>
      <c r="P667" s="69" t="str">
        <f>IF($N667="D",COUNTIF($N$9:$N$9781,"D")-'Rosa e Controlli'!$I$34,"0")</f>
        <v>0</v>
      </c>
      <c r="Q667" s="69" t="str">
        <f>IF($N667="C",COUNTIF($N$9:$N$9781,"C")-'Rosa e Controlli'!$I$35,"0")</f>
        <v>0</v>
      </c>
      <c r="R667" s="69" t="str">
        <f>IF($N667="A",COUNTIF($N$9:$N$9781,"A")-'Rosa e Controlli'!$I$36,"0")</f>
        <v>0</v>
      </c>
      <c r="S667" s="69">
        <f t="shared" si="74"/>
        <v>0</v>
      </c>
      <c r="T667" s="69" t="str">
        <f t="shared" si="75"/>
        <v/>
      </c>
      <c r="U667" s="69"/>
      <c r="V667" s="69"/>
      <c r="W667" s="69"/>
    </row>
    <row r="668" spans="1:23" x14ac:dyDescent="0.25">
      <c r="A668" s="61" t="str">
        <f t="shared" si="70"/>
        <v/>
      </c>
      <c r="B668" s="77"/>
      <c r="C668" s="81" t="s">
        <v>65</v>
      </c>
      <c r="D668" s="81">
        <v>845</v>
      </c>
      <c r="E668" s="81" t="s">
        <v>767</v>
      </c>
      <c r="F668" s="81" t="s">
        <v>238</v>
      </c>
      <c r="G668" s="81">
        <v>6</v>
      </c>
      <c r="H668" s="61" t="str">
        <f t="shared" si="71"/>
        <v/>
      </c>
      <c r="I668" s="62" t="str">
        <f t="shared" si="76"/>
        <v/>
      </c>
      <c r="J668" s="62" t="str">
        <f>IF(B668&lt;&gt;"",COUNTIF(B$9:$B10442,B668),"")</f>
        <v/>
      </c>
      <c r="K668" s="62"/>
      <c r="L668" s="62" t="str">
        <f>IF(B668&lt;&gt;"",COUNTIF(M$9:$M10442,F668),"")</f>
        <v/>
      </c>
      <c r="M668" s="62" t="str">
        <f t="shared" si="72"/>
        <v/>
      </c>
      <c r="N668" s="69" t="str">
        <f t="shared" si="73"/>
        <v/>
      </c>
      <c r="O668" s="69" t="str">
        <f>IF($N668="P",COUNTIF($N$9:$N$9781,"P")-'Rosa e Controlli'!$I$33,"0")</f>
        <v>0</v>
      </c>
      <c r="P668" s="69" t="str">
        <f>IF($N668="D",COUNTIF($N$9:$N$9781,"D")-'Rosa e Controlli'!$I$34,"0")</f>
        <v>0</v>
      </c>
      <c r="Q668" s="69" t="str">
        <f>IF($N668="C",COUNTIF($N$9:$N$9781,"C")-'Rosa e Controlli'!$I$35,"0")</f>
        <v>0</v>
      </c>
      <c r="R668" s="69" t="str">
        <f>IF($N668="A",COUNTIF($N$9:$N$9781,"A")-'Rosa e Controlli'!$I$36,"0")</f>
        <v>0</v>
      </c>
      <c r="S668" s="69">
        <f t="shared" si="74"/>
        <v>0</v>
      </c>
      <c r="T668" s="69" t="str">
        <f t="shared" si="75"/>
        <v/>
      </c>
      <c r="U668" s="69"/>
      <c r="V668" s="69"/>
      <c r="W668" s="69"/>
    </row>
    <row r="669" spans="1:23" x14ac:dyDescent="0.25">
      <c r="A669" s="61" t="str">
        <f t="shared" si="70"/>
        <v/>
      </c>
      <c r="B669" s="77"/>
      <c r="C669" s="81" t="s">
        <v>65</v>
      </c>
      <c r="D669" s="81">
        <v>846</v>
      </c>
      <c r="E669" s="81" t="s">
        <v>768</v>
      </c>
      <c r="F669" s="81" t="s">
        <v>246</v>
      </c>
      <c r="G669" s="81">
        <v>8</v>
      </c>
      <c r="H669" s="61" t="str">
        <f t="shared" si="71"/>
        <v/>
      </c>
      <c r="I669" s="62" t="str">
        <f t="shared" si="76"/>
        <v/>
      </c>
      <c r="J669" s="62" t="str">
        <f>IF(B669&lt;&gt;"",COUNTIF(B$9:$B10443,B669),"")</f>
        <v/>
      </c>
      <c r="K669" s="62"/>
      <c r="L669" s="62" t="str">
        <f>IF(B669&lt;&gt;"",COUNTIF(M$9:$M10443,F669),"")</f>
        <v/>
      </c>
      <c r="M669" s="62" t="str">
        <f t="shared" si="72"/>
        <v/>
      </c>
      <c r="N669" s="69" t="str">
        <f t="shared" si="73"/>
        <v/>
      </c>
      <c r="O669" s="69" t="str">
        <f>IF($N669="P",COUNTIF($N$9:$N$9781,"P")-'Rosa e Controlli'!$I$33,"0")</f>
        <v>0</v>
      </c>
      <c r="P669" s="69" t="str">
        <f>IF($N669="D",COUNTIF($N$9:$N$9781,"D")-'Rosa e Controlli'!$I$34,"0")</f>
        <v>0</v>
      </c>
      <c r="Q669" s="69" t="str">
        <f>IF($N669="C",COUNTIF($N$9:$N$9781,"C")-'Rosa e Controlli'!$I$35,"0")</f>
        <v>0</v>
      </c>
      <c r="R669" s="69" t="str">
        <f>IF($N669="A",COUNTIF($N$9:$N$9781,"A")-'Rosa e Controlli'!$I$36,"0")</f>
        <v>0</v>
      </c>
      <c r="S669" s="69">
        <f t="shared" si="74"/>
        <v>0</v>
      </c>
      <c r="T669" s="69" t="str">
        <f t="shared" si="75"/>
        <v/>
      </c>
      <c r="U669" s="69"/>
      <c r="V669" s="69"/>
      <c r="W669" s="69"/>
    </row>
    <row r="670" spans="1:23" x14ac:dyDescent="0.25">
      <c r="A670" s="61" t="str">
        <f t="shared" si="70"/>
        <v/>
      </c>
      <c r="B670" s="77"/>
      <c r="C670" s="81" t="s">
        <v>65</v>
      </c>
      <c r="D670" s="81">
        <v>847</v>
      </c>
      <c r="E670" s="81" t="s">
        <v>769</v>
      </c>
      <c r="F670" s="81" t="s">
        <v>220</v>
      </c>
      <c r="G670" s="81">
        <v>11</v>
      </c>
      <c r="H670" s="61" t="str">
        <f t="shared" si="71"/>
        <v/>
      </c>
      <c r="I670" s="62" t="str">
        <f t="shared" si="76"/>
        <v/>
      </c>
      <c r="J670" s="62" t="str">
        <f>IF(B670&lt;&gt;"",COUNTIF(B$9:$B10444,B670),"")</f>
        <v/>
      </c>
      <c r="K670" s="62"/>
      <c r="L670" s="62" t="str">
        <f>IF(B670&lt;&gt;"",COUNTIF(M$9:$M10444,F670),"")</f>
        <v/>
      </c>
      <c r="M670" s="62" t="str">
        <f t="shared" si="72"/>
        <v/>
      </c>
      <c r="N670" s="69" t="str">
        <f t="shared" si="73"/>
        <v/>
      </c>
      <c r="O670" s="69" t="str">
        <f>IF($N670="P",COUNTIF($N$9:$N$9781,"P")-'Rosa e Controlli'!$I$33,"0")</f>
        <v>0</v>
      </c>
      <c r="P670" s="69" t="str">
        <f>IF($N670="D",COUNTIF($N$9:$N$9781,"D")-'Rosa e Controlli'!$I$34,"0")</f>
        <v>0</v>
      </c>
      <c r="Q670" s="69" t="str">
        <f>IF($N670="C",COUNTIF($N$9:$N$9781,"C")-'Rosa e Controlli'!$I$35,"0")</f>
        <v>0</v>
      </c>
      <c r="R670" s="69" t="str">
        <f>IF($N670="A",COUNTIF($N$9:$N$9781,"A")-'Rosa e Controlli'!$I$36,"0")</f>
        <v>0</v>
      </c>
      <c r="S670" s="69">
        <f t="shared" si="74"/>
        <v>0</v>
      </c>
      <c r="T670" s="69" t="str">
        <f t="shared" si="75"/>
        <v/>
      </c>
      <c r="U670" s="69"/>
      <c r="V670" s="69"/>
      <c r="W670" s="69"/>
    </row>
    <row r="671" spans="1:23" x14ac:dyDescent="0.25">
      <c r="A671" s="61" t="str">
        <f t="shared" si="70"/>
        <v/>
      </c>
      <c r="B671" s="77"/>
      <c r="C671" s="81" t="s">
        <v>65</v>
      </c>
      <c r="D671" s="81">
        <v>848</v>
      </c>
      <c r="E671" s="81" t="s">
        <v>770</v>
      </c>
      <c r="F671" s="81" t="s">
        <v>220</v>
      </c>
      <c r="G671" s="81">
        <v>13</v>
      </c>
      <c r="H671" s="61" t="str">
        <f t="shared" si="71"/>
        <v/>
      </c>
      <c r="I671" s="62" t="str">
        <f t="shared" si="76"/>
        <v/>
      </c>
      <c r="J671" s="62" t="str">
        <f>IF(B671&lt;&gt;"",COUNTIF(B$9:$B10445,B671),"")</f>
        <v/>
      </c>
      <c r="K671" s="62"/>
      <c r="L671" s="62" t="str">
        <f>IF(B671&lt;&gt;"",COUNTIF(M$9:$M10445,F671),"")</f>
        <v/>
      </c>
      <c r="M671" s="62" t="str">
        <f t="shared" si="72"/>
        <v/>
      </c>
      <c r="N671" s="69" t="str">
        <f t="shared" si="73"/>
        <v/>
      </c>
      <c r="O671" s="69" t="str">
        <f>IF($N671="P",COUNTIF($N$9:$N$9781,"P")-'Rosa e Controlli'!$I$33,"0")</f>
        <v>0</v>
      </c>
      <c r="P671" s="69" t="str">
        <f>IF($N671="D",COUNTIF($N$9:$N$9781,"D")-'Rosa e Controlli'!$I$34,"0")</f>
        <v>0</v>
      </c>
      <c r="Q671" s="69" t="str">
        <f>IF($N671="C",COUNTIF($N$9:$N$9781,"C")-'Rosa e Controlli'!$I$35,"0")</f>
        <v>0</v>
      </c>
      <c r="R671" s="69" t="str">
        <f>IF($N671="A",COUNTIF($N$9:$N$9781,"A")-'Rosa e Controlli'!$I$36,"0")</f>
        <v>0</v>
      </c>
      <c r="S671" s="69">
        <f t="shared" si="74"/>
        <v>0</v>
      </c>
      <c r="T671" s="69" t="str">
        <f t="shared" si="75"/>
        <v/>
      </c>
      <c r="U671" s="69"/>
      <c r="V671" s="69"/>
      <c r="W671" s="69"/>
    </row>
    <row r="672" spans="1:23" x14ac:dyDescent="0.25">
      <c r="A672" s="61" t="str">
        <f t="shared" si="70"/>
        <v/>
      </c>
      <c r="B672" s="77"/>
      <c r="C672" s="81" t="s">
        <v>65</v>
      </c>
      <c r="D672" s="81">
        <v>849</v>
      </c>
      <c r="E672" s="81" t="s">
        <v>771</v>
      </c>
      <c r="F672" s="81" t="s">
        <v>218</v>
      </c>
      <c r="G672" s="81">
        <v>13</v>
      </c>
      <c r="H672" s="61" t="str">
        <f t="shared" si="71"/>
        <v/>
      </c>
      <c r="I672" s="62" t="str">
        <f t="shared" si="76"/>
        <v/>
      </c>
      <c r="J672" s="62" t="str">
        <f>IF(B672&lt;&gt;"",COUNTIF(B$9:$B10446,B672),"")</f>
        <v/>
      </c>
      <c r="K672" s="62"/>
      <c r="L672" s="62" t="str">
        <f>IF(B672&lt;&gt;"",COUNTIF(M$9:$M10446,F672),"")</f>
        <v/>
      </c>
      <c r="M672" s="62" t="str">
        <f t="shared" si="72"/>
        <v/>
      </c>
      <c r="N672" s="69" t="str">
        <f t="shared" si="73"/>
        <v/>
      </c>
      <c r="O672" s="69" t="str">
        <f>IF($N672="P",COUNTIF($N$9:$N$9781,"P")-'Rosa e Controlli'!$I$33,"0")</f>
        <v>0</v>
      </c>
      <c r="P672" s="69" t="str">
        <f>IF($N672="D",COUNTIF($N$9:$N$9781,"D")-'Rosa e Controlli'!$I$34,"0")</f>
        <v>0</v>
      </c>
      <c r="Q672" s="69" t="str">
        <f>IF($N672="C",COUNTIF($N$9:$N$9781,"C")-'Rosa e Controlli'!$I$35,"0")</f>
        <v>0</v>
      </c>
      <c r="R672" s="69" t="str">
        <f>IF($N672="A",COUNTIF($N$9:$N$9781,"A")-'Rosa e Controlli'!$I$36,"0")</f>
        <v>0</v>
      </c>
      <c r="S672" s="69">
        <f t="shared" si="74"/>
        <v>0</v>
      </c>
      <c r="T672" s="69" t="str">
        <f t="shared" si="75"/>
        <v/>
      </c>
      <c r="U672" s="69"/>
      <c r="V672" s="69"/>
      <c r="W672" s="69"/>
    </row>
    <row r="673" spans="1:23" x14ac:dyDescent="0.25">
      <c r="A673" s="61" t="str">
        <f t="shared" si="70"/>
        <v/>
      </c>
      <c r="B673" s="77"/>
      <c r="C673" s="81" t="s">
        <v>65</v>
      </c>
      <c r="D673" s="81">
        <v>850</v>
      </c>
      <c r="E673" s="81" t="s">
        <v>772</v>
      </c>
      <c r="F673" s="81" t="s">
        <v>225</v>
      </c>
      <c r="G673" s="81">
        <v>27</v>
      </c>
      <c r="H673" s="61" t="str">
        <f t="shared" si="71"/>
        <v/>
      </c>
      <c r="I673" s="62" t="str">
        <f t="shared" si="76"/>
        <v/>
      </c>
      <c r="J673" s="62" t="str">
        <f>IF(B673&lt;&gt;"",COUNTIF(B$9:$B10447,B673),"")</f>
        <v/>
      </c>
      <c r="K673" s="62"/>
      <c r="L673" s="62" t="str">
        <f>IF(B673&lt;&gt;"",COUNTIF(M$9:$M10447,F673),"")</f>
        <v/>
      </c>
      <c r="M673" s="62" t="str">
        <f t="shared" si="72"/>
        <v/>
      </c>
      <c r="N673" s="69" t="str">
        <f t="shared" si="73"/>
        <v/>
      </c>
      <c r="O673" s="69" t="str">
        <f>IF($N673="P",COUNTIF($N$9:$N$9781,"P")-'Rosa e Controlli'!$I$33,"0")</f>
        <v>0</v>
      </c>
      <c r="P673" s="69" t="str">
        <f>IF($N673="D",COUNTIF($N$9:$N$9781,"D")-'Rosa e Controlli'!$I$34,"0")</f>
        <v>0</v>
      </c>
      <c r="Q673" s="69" t="str">
        <f>IF($N673="C",COUNTIF($N$9:$N$9781,"C")-'Rosa e Controlli'!$I$35,"0")</f>
        <v>0</v>
      </c>
      <c r="R673" s="69" t="str">
        <f>IF($N673="A",COUNTIF($N$9:$N$9781,"A")-'Rosa e Controlli'!$I$36,"0")</f>
        <v>0</v>
      </c>
      <c r="S673" s="69">
        <f t="shared" si="74"/>
        <v>0</v>
      </c>
      <c r="T673" s="69" t="str">
        <f t="shared" si="75"/>
        <v/>
      </c>
      <c r="U673" s="69"/>
      <c r="V673" s="69"/>
      <c r="W673" s="69"/>
    </row>
    <row r="674" spans="1:23" x14ac:dyDescent="0.25">
      <c r="A674" s="61" t="str">
        <f t="shared" si="70"/>
        <v/>
      </c>
      <c r="B674" s="77"/>
      <c r="C674" s="81" t="s">
        <v>65</v>
      </c>
      <c r="D674" s="81">
        <v>851</v>
      </c>
      <c r="E674" s="81" t="s">
        <v>773</v>
      </c>
      <c r="F674" s="81" t="s">
        <v>248</v>
      </c>
      <c r="G674" s="81">
        <v>10</v>
      </c>
      <c r="H674" s="61" t="str">
        <f t="shared" si="71"/>
        <v/>
      </c>
      <c r="I674" s="62" t="str">
        <f t="shared" si="76"/>
        <v/>
      </c>
      <c r="J674" s="62" t="str">
        <f>IF(B674&lt;&gt;"",COUNTIF(B$9:$B10448,B674),"")</f>
        <v/>
      </c>
      <c r="K674" s="62"/>
      <c r="L674" s="62" t="str">
        <f>IF(B674&lt;&gt;"",COUNTIF(M$9:$M10448,F674),"")</f>
        <v/>
      </c>
      <c r="M674" s="62" t="str">
        <f t="shared" si="72"/>
        <v/>
      </c>
      <c r="N674" s="69" t="str">
        <f t="shared" si="73"/>
        <v/>
      </c>
      <c r="O674" s="69" t="str">
        <f>IF($N674="P",COUNTIF($N$9:$N$9781,"P")-'Rosa e Controlli'!$I$33,"0")</f>
        <v>0</v>
      </c>
      <c r="P674" s="69" t="str">
        <f>IF($N674="D",COUNTIF($N$9:$N$9781,"D")-'Rosa e Controlli'!$I$34,"0")</f>
        <v>0</v>
      </c>
      <c r="Q674" s="69" t="str">
        <f>IF($N674="C",COUNTIF($N$9:$N$9781,"C")-'Rosa e Controlli'!$I$35,"0")</f>
        <v>0</v>
      </c>
      <c r="R674" s="69" t="str">
        <f>IF($N674="A",COUNTIF($N$9:$N$9781,"A")-'Rosa e Controlli'!$I$36,"0")</f>
        <v>0</v>
      </c>
      <c r="S674" s="69">
        <f t="shared" si="74"/>
        <v>0</v>
      </c>
      <c r="T674" s="69" t="str">
        <f t="shared" si="75"/>
        <v/>
      </c>
      <c r="U674" s="69"/>
      <c r="V674" s="69"/>
      <c r="W674" s="69"/>
    </row>
    <row r="675" spans="1:23" x14ac:dyDescent="0.25">
      <c r="A675" s="61" t="str">
        <f t="shared" si="70"/>
        <v/>
      </c>
      <c r="B675" s="77"/>
      <c r="C675" s="81" t="s">
        <v>65</v>
      </c>
      <c r="D675" s="81">
        <v>852</v>
      </c>
      <c r="E675" s="81" t="s">
        <v>774</v>
      </c>
      <c r="F675" s="81" t="s">
        <v>290</v>
      </c>
      <c r="G675" s="81">
        <v>10</v>
      </c>
      <c r="H675" s="61" t="str">
        <f t="shared" si="71"/>
        <v/>
      </c>
      <c r="I675" s="62" t="str">
        <f t="shared" si="76"/>
        <v/>
      </c>
      <c r="J675" s="62" t="str">
        <f>IF(B675&lt;&gt;"",COUNTIF(B$9:$B10449,B675),"")</f>
        <v/>
      </c>
      <c r="K675" s="62"/>
      <c r="L675" s="62" t="str">
        <f>IF(B675&lt;&gt;"",COUNTIF(M$9:$M10449,F675),"")</f>
        <v/>
      </c>
      <c r="M675" s="62" t="str">
        <f t="shared" si="72"/>
        <v/>
      </c>
      <c r="N675" s="69" t="str">
        <f t="shared" si="73"/>
        <v/>
      </c>
      <c r="O675" s="69" t="str">
        <f>IF($N675="P",COUNTIF($N$9:$N$9781,"P")-'Rosa e Controlli'!$I$33,"0")</f>
        <v>0</v>
      </c>
      <c r="P675" s="69" t="str">
        <f>IF($N675="D",COUNTIF($N$9:$N$9781,"D")-'Rosa e Controlli'!$I$34,"0")</f>
        <v>0</v>
      </c>
      <c r="Q675" s="69" t="str">
        <f>IF($N675="C",COUNTIF($N$9:$N$9781,"C")-'Rosa e Controlli'!$I$35,"0")</f>
        <v>0</v>
      </c>
      <c r="R675" s="69" t="str">
        <f>IF($N675="A",COUNTIF($N$9:$N$9781,"A")-'Rosa e Controlli'!$I$36,"0")</f>
        <v>0</v>
      </c>
      <c r="S675" s="69">
        <f t="shared" si="74"/>
        <v>0</v>
      </c>
      <c r="T675" s="69" t="str">
        <f t="shared" si="75"/>
        <v/>
      </c>
      <c r="U675" s="69"/>
      <c r="V675" s="69"/>
      <c r="W675" s="69"/>
    </row>
    <row r="676" spans="1:23" x14ac:dyDescent="0.25">
      <c r="A676" s="61" t="str">
        <f t="shared" si="70"/>
        <v/>
      </c>
      <c r="B676" s="77"/>
      <c r="C676" s="81" t="s">
        <v>65</v>
      </c>
      <c r="D676" s="81">
        <v>853</v>
      </c>
      <c r="E676" s="81" t="s">
        <v>775</v>
      </c>
      <c r="F676" s="81" t="s">
        <v>265</v>
      </c>
      <c r="G676" s="81">
        <v>7</v>
      </c>
      <c r="H676" s="61" t="str">
        <f t="shared" si="71"/>
        <v/>
      </c>
      <c r="I676" s="62" t="str">
        <f t="shared" si="76"/>
        <v/>
      </c>
      <c r="J676" s="62" t="str">
        <f>IF(B676&lt;&gt;"",COUNTIF(B$9:$B10450,B676),"")</f>
        <v/>
      </c>
      <c r="K676" s="62"/>
      <c r="L676" s="62" t="str">
        <f>IF(B676&lt;&gt;"",COUNTIF(M$9:$M10450,F676),"")</f>
        <v/>
      </c>
      <c r="M676" s="62" t="str">
        <f t="shared" si="72"/>
        <v/>
      </c>
      <c r="N676" s="69" t="str">
        <f t="shared" si="73"/>
        <v/>
      </c>
      <c r="O676" s="69" t="str">
        <f>IF($N676="P",COUNTIF($N$9:$N$9781,"P")-'Rosa e Controlli'!$I$33,"0")</f>
        <v>0</v>
      </c>
      <c r="P676" s="69" t="str">
        <f>IF($N676="D",COUNTIF($N$9:$N$9781,"D")-'Rosa e Controlli'!$I$34,"0")</f>
        <v>0</v>
      </c>
      <c r="Q676" s="69" t="str">
        <f>IF($N676="C",COUNTIF($N$9:$N$9781,"C")-'Rosa e Controlli'!$I$35,"0")</f>
        <v>0</v>
      </c>
      <c r="R676" s="69" t="str">
        <f>IF($N676="A",COUNTIF($N$9:$N$9781,"A")-'Rosa e Controlli'!$I$36,"0")</f>
        <v>0</v>
      </c>
      <c r="S676" s="69">
        <f t="shared" si="74"/>
        <v>0</v>
      </c>
      <c r="T676" s="69" t="str">
        <f t="shared" si="75"/>
        <v/>
      </c>
      <c r="U676" s="69"/>
      <c r="V676" s="69"/>
      <c r="W676" s="69"/>
    </row>
    <row r="677" spans="1:23" x14ac:dyDescent="0.25">
      <c r="A677" s="61" t="str">
        <f t="shared" si="70"/>
        <v/>
      </c>
      <c r="B677" s="77"/>
      <c r="C677" s="81" t="s">
        <v>65</v>
      </c>
      <c r="D677" s="81">
        <v>854</v>
      </c>
      <c r="E677" s="81" t="s">
        <v>204</v>
      </c>
      <c r="F677" s="81" t="s">
        <v>62</v>
      </c>
      <c r="G677" s="81">
        <v>14</v>
      </c>
      <c r="H677" s="61" t="str">
        <f t="shared" si="71"/>
        <v/>
      </c>
      <c r="I677" s="62" t="str">
        <f t="shared" si="76"/>
        <v/>
      </c>
      <c r="J677" s="62" t="str">
        <f>IF(B677&lt;&gt;"",COUNTIF(B$9:$B10451,B677),"")</f>
        <v/>
      </c>
      <c r="K677" s="62"/>
      <c r="L677" s="62" t="str">
        <f>IF(B677&lt;&gt;"",COUNTIF(M$9:$M10451,F677),"")</f>
        <v/>
      </c>
      <c r="M677" s="62" t="str">
        <f t="shared" si="72"/>
        <v/>
      </c>
      <c r="N677" s="69" t="str">
        <f t="shared" si="73"/>
        <v/>
      </c>
      <c r="O677" s="69" t="str">
        <f>IF($N677="P",COUNTIF($N$9:$N$9781,"P")-'Rosa e Controlli'!$I$33,"0")</f>
        <v>0</v>
      </c>
      <c r="P677" s="69" t="str">
        <f>IF($N677="D",COUNTIF($N$9:$N$9781,"D")-'Rosa e Controlli'!$I$34,"0")</f>
        <v>0</v>
      </c>
      <c r="Q677" s="69" t="str">
        <f>IF($N677="C",COUNTIF($N$9:$N$9781,"C")-'Rosa e Controlli'!$I$35,"0")</f>
        <v>0</v>
      </c>
      <c r="R677" s="69" t="str">
        <f>IF($N677="A",COUNTIF($N$9:$N$9781,"A")-'Rosa e Controlli'!$I$36,"0")</f>
        <v>0</v>
      </c>
      <c r="S677" s="69">
        <f t="shared" si="74"/>
        <v>0</v>
      </c>
      <c r="T677" s="69" t="str">
        <f t="shared" si="75"/>
        <v/>
      </c>
      <c r="U677" s="69"/>
      <c r="V677" s="69"/>
      <c r="W677" s="69"/>
    </row>
    <row r="678" spans="1:23" x14ac:dyDescent="0.25">
      <c r="A678" s="61" t="str">
        <f t="shared" si="70"/>
        <v/>
      </c>
      <c r="B678" s="77"/>
      <c r="C678" s="81" t="s">
        <v>65</v>
      </c>
      <c r="D678" s="81">
        <v>855</v>
      </c>
      <c r="E678" s="81" t="s">
        <v>205</v>
      </c>
      <c r="F678" s="81" t="s">
        <v>58</v>
      </c>
      <c r="G678" s="81">
        <v>41</v>
      </c>
      <c r="H678" s="61" t="str">
        <f t="shared" si="71"/>
        <v/>
      </c>
      <c r="I678" s="62" t="str">
        <f t="shared" si="76"/>
        <v/>
      </c>
      <c r="J678" s="62" t="str">
        <f>IF(B678&lt;&gt;"",COUNTIF(B$9:$B10452,B678),"")</f>
        <v/>
      </c>
      <c r="K678" s="62"/>
      <c r="L678" s="62" t="str">
        <f>IF(B678&lt;&gt;"",COUNTIF(M$9:$M10452,F678),"")</f>
        <v/>
      </c>
      <c r="M678" s="62" t="str">
        <f t="shared" si="72"/>
        <v/>
      </c>
      <c r="N678" s="69" t="str">
        <f t="shared" si="73"/>
        <v/>
      </c>
      <c r="O678" s="69" t="str">
        <f>IF($N678="P",COUNTIF($N$9:$N$9781,"P")-'Rosa e Controlli'!$I$33,"0")</f>
        <v>0</v>
      </c>
      <c r="P678" s="69" t="str">
        <f>IF($N678="D",COUNTIF($N$9:$N$9781,"D")-'Rosa e Controlli'!$I$34,"0")</f>
        <v>0</v>
      </c>
      <c r="Q678" s="69" t="str">
        <f>IF($N678="C",COUNTIF($N$9:$N$9781,"C")-'Rosa e Controlli'!$I$35,"0")</f>
        <v>0</v>
      </c>
      <c r="R678" s="69" t="str">
        <f>IF($N678="A",COUNTIF($N$9:$N$9781,"A")-'Rosa e Controlli'!$I$36,"0")</f>
        <v>0</v>
      </c>
      <c r="S678" s="69">
        <f t="shared" si="74"/>
        <v>0</v>
      </c>
      <c r="T678" s="69" t="str">
        <f t="shared" si="75"/>
        <v/>
      </c>
      <c r="U678" s="69"/>
      <c r="V678" s="69"/>
      <c r="W678" s="69"/>
    </row>
    <row r="679" spans="1:23" x14ac:dyDescent="0.25">
      <c r="A679" s="61" t="str">
        <f t="shared" si="70"/>
        <v/>
      </c>
      <c r="B679" s="77"/>
      <c r="C679" s="81" t="s">
        <v>65</v>
      </c>
      <c r="D679" s="81">
        <v>856</v>
      </c>
      <c r="E679" s="81" t="s">
        <v>776</v>
      </c>
      <c r="F679" s="81" t="s">
        <v>250</v>
      </c>
      <c r="G679" s="81">
        <v>13</v>
      </c>
      <c r="H679" s="61" t="str">
        <f t="shared" si="71"/>
        <v/>
      </c>
      <c r="I679" s="62" t="str">
        <f t="shared" si="76"/>
        <v/>
      </c>
      <c r="J679" s="62" t="str">
        <f>IF(B679&lt;&gt;"",COUNTIF(B$9:$B10453,B679),"")</f>
        <v/>
      </c>
      <c r="K679" s="62"/>
      <c r="L679" s="62" t="str">
        <f>IF(B679&lt;&gt;"",COUNTIF(M$9:$M10453,F679),"")</f>
        <v/>
      </c>
      <c r="M679" s="62" t="str">
        <f t="shared" si="72"/>
        <v/>
      </c>
      <c r="N679" s="69" t="str">
        <f t="shared" si="73"/>
        <v/>
      </c>
      <c r="O679" s="69" t="str">
        <f>IF($N679="P",COUNTIF($N$9:$N$9781,"P")-'Rosa e Controlli'!$I$33,"0")</f>
        <v>0</v>
      </c>
      <c r="P679" s="69" t="str">
        <f>IF($N679="D",COUNTIF($N$9:$N$9781,"D")-'Rosa e Controlli'!$I$34,"0")</f>
        <v>0</v>
      </c>
      <c r="Q679" s="69" t="str">
        <f>IF($N679="C",COUNTIF($N$9:$N$9781,"C")-'Rosa e Controlli'!$I$35,"0")</f>
        <v>0</v>
      </c>
      <c r="R679" s="69" t="str">
        <f>IF($N679="A",COUNTIF($N$9:$N$9781,"A")-'Rosa e Controlli'!$I$36,"0")</f>
        <v>0</v>
      </c>
      <c r="S679" s="69">
        <f t="shared" si="74"/>
        <v>0</v>
      </c>
      <c r="T679" s="69" t="str">
        <f t="shared" si="75"/>
        <v/>
      </c>
      <c r="U679" s="69"/>
      <c r="V679" s="69"/>
      <c r="W679" s="69"/>
    </row>
    <row r="680" spans="1:23" x14ac:dyDescent="0.25">
      <c r="A680" s="61" t="str">
        <f t="shared" si="70"/>
        <v/>
      </c>
      <c r="B680" s="77"/>
      <c r="C680" s="81" t="s">
        <v>65</v>
      </c>
      <c r="D680" s="81">
        <v>857</v>
      </c>
      <c r="E680" s="81" t="s">
        <v>777</v>
      </c>
      <c r="F680" s="81" t="s">
        <v>231</v>
      </c>
      <c r="G680" s="81">
        <v>10</v>
      </c>
      <c r="H680" s="61" t="str">
        <f t="shared" si="71"/>
        <v/>
      </c>
      <c r="I680" s="62" t="str">
        <f t="shared" si="76"/>
        <v/>
      </c>
      <c r="J680" s="62" t="str">
        <f>IF(B680&lt;&gt;"",COUNTIF(B$9:$B10454,B680),"")</f>
        <v/>
      </c>
      <c r="K680" s="62"/>
      <c r="L680" s="62" t="str">
        <f>IF(B680&lt;&gt;"",COUNTIF(M$9:$M10454,F680),"")</f>
        <v/>
      </c>
      <c r="M680" s="62" t="str">
        <f t="shared" si="72"/>
        <v/>
      </c>
      <c r="N680" s="69" t="str">
        <f t="shared" si="73"/>
        <v/>
      </c>
      <c r="O680" s="69" t="str">
        <f>IF($N680="P",COUNTIF($N$9:$N$9781,"P")-'Rosa e Controlli'!$I$33,"0")</f>
        <v>0</v>
      </c>
      <c r="P680" s="69" t="str">
        <f>IF($N680="D",COUNTIF($N$9:$N$9781,"D")-'Rosa e Controlli'!$I$34,"0")</f>
        <v>0</v>
      </c>
      <c r="Q680" s="69" t="str">
        <f>IF($N680="C",COUNTIF($N$9:$N$9781,"C")-'Rosa e Controlli'!$I$35,"0")</f>
        <v>0</v>
      </c>
      <c r="R680" s="69" t="str">
        <f>IF($N680="A",COUNTIF($N$9:$N$9781,"A")-'Rosa e Controlli'!$I$36,"0")</f>
        <v>0</v>
      </c>
      <c r="S680" s="69">
        <f t="shared" si="74"/>
        <v>0</v>
      </c>
      <c r="T680" s="69" t="str">
        <f t="shared" si="75"/>
        <v/>
      </c>
      <c r="U680" s="69"/>
      <c r="V680" s="69"/>
      <c r="W680" s="69"/>
    </row>
    <row r="681" spans="1:23" x14ac:dyDescent="0.25">
      <c r="A681" s="61" t="str">
        <f t="shared" si="70"/>
        <v/>
      </c>
      <c r="B681" s="77"/>
      <c r="C681" s="81" t="s">
        <v>65</v>
      </c>
      <c r="D681" s="81">
        <v>858</v>
      </c>
      <c r="E681" s="81" t="s">
        <v>778</v>
      </c>
      <c r="F681" s="81" t="s">
        <v>246</v>
      </c>
      <c r="G681" s="81">
        <v>2</v>
      </c>
      <c r="H681" s="61" t="str">
        <f t="shared" si="71"/>
        <v/>
      </c>
      <c r="I681" s="62" t="str">
        <f t="shared" si="76"/>
        <v/>
      </c>
      <c r="J681" s="62" t="str">
        <f>IF(B681&lt;&gt;"",COUNTIF(B$9:$B10455,B681),"")</f>
        <v/>
      </c>
      <c r="K681" s="62"/>
      <c r="L681" s="62" t="str">
        <f>IF(B681&lt;&gt;"",COUNTIF(M$9:$M10455,F681),"")</f>
        <v/>
      </c>
      <c r="M681" s="62" t="str">
        <f t="shared" si="72"/>
        <v/>
      </c>
      <c r="N681" s="69" t="str">
        <f t="shared" si="73"/>
        <v/>
      </c>
      <c r="O681" s="69" t="str">
        <f>IF($N681="P",COUNTIF($N$9:$N$9781,"P")-'Rosa e Controlli'!$I$33,"0")</f>
        <v>0</v>
      </c>
      <c r="P681" s="69" t="str">
        <f>IF($N681="D",COUNTIF($N$9:$N$9781,"D")-'Rosa e Controlli'!$I$34,"0")</f>
        <v>0</v>
      </c>
      <c r="Q681" s="69" t="str">
        <f>IF($N681="C",COUNTIF($N$9:$N$9781,"C")-'Rosa e Controlli'!$I$35,"0")</f>
        <v>0</v>
      </c>
      <c r="R681" s="69" t="str">
        <f>IF($N681="A",COUNTIF($N$9:$N$9781,"A")-'Rosa e Controlli'!$I$36,"0")</f>
        <v>0</v>
      </c>
      <c r="S681" s="69">
        <f t="shared" si="74"/>
        <v>0</v>
      </c>
      <c r="T681" s="69" t="str">
        <f t="shared" si="75"/>
        <v/>
      </c>
      <c r="U681" s="69"/>
      <c r="V681" s="69"/>
      <c r="W681" s="69"/>
    </row>
    <row r="682" spans="1:23" x14ac:dyDescent="0.25">
      <c r="A682" s="61" t="str">
        <f t="shared" si="70"/>
        <v/>
      </c>
      <c r="B682" s="77"/>
      <c r="C682" s="81" t="s">
        <v>65</v>
      </c>
      <c r="D682" s="81">
        <v>859</v>
      </c>
      <c r="E682" s="81" t="s">
        <v>779</v>
      </c>
      <c r="F682" s="81" t="s">
        <v>250</v>
      </c>
      <c r="G682" s="81">
        <v>7</v>
      </c>
      <c r="H682" s="61" t="str">
        <f t="shared" si="71"/>
        <v/>
      </c>
      <c r="I682" s="62" t="str">
        <f t="shared" si="76"/>
        <v/>
      </c>
      <c r="J682" s="62" t="str">
        <f>IF(B682&lt;&gt;"",COUNTIF(B$9:$B10456,B682),"")</f>
        <v/>
      </c>
      <c r="K682" s="62"/>
      <c r="L682" s="62" t="str">
        <f>IF(B682&lt;&gt;"",COUNTIF(M$9:$M10456,F682),"")</f>
        <v/>
      </c>
      <c r="M682" s="62" t="str">
        <f t="shared" si="72"/>
        <v/>
      </c>
      <c r="N682" s="69" t="str">
        <f t="shared" si="73"/>
        <v/>
      </c>
      <c r="O682" s="69" t="str">
        <f>IF($N682="P",COUNTIF($N$9:$N$9781,"P")-'Rosa e Controlli'!$I$33,"0")</f>
        <v>0</v>
      </c>
      <c r="P682" s="69" t="str">
        <f>IF($N682="D",COUNTIF($N$9:$N$9781,"D")-'Rosa e Controlli'!$I$34,"0")</f>
        <v>0</v>
      </c>
      <c r="Q682" s="69" t="str">
        <f>IF($N682="C",COUNTIF($N$9:$N$9781,"C")-'Rosa e Controlli'!$I$35,"0")</f>
        <v>0</v>
      </c>
      <c r="R682" s="69" t="str">
        <f>IF($N682="A",COUNTIF($N$9:$N$9781,"A")-'Rosa e Controlli'!$I$36,"0")</f>
        <v>0</v>
      </c>
      <c r="S682" s="69">
        <f t="shared" si="74"/>
        <v>0</v>
      </c>
      <c r="T682" s="69" t="str">
        <f t="shared" si="75"/>
        <v/>
      </c>
      <c r="U682" s="69"/>
      <c r="V682" s="69"/>
      <c r="W682" s="69"/>
    </row>
    <row r="683" spans="1:23" x14ac:dyDescent="0.25">
      <c r="A683" s="61" t="str">
        <f t="shared" si="70"/>
        <v/>
      </c>
      <c r="B683" s="77"/>
      <c r="C683" s="81" t="s">
        <v>65</v>
      </c>
      <c r="D683" s="81">
        <v>860</v>
      </c>
      <c r="E683" s="81" t="s">
        <v>780</v>
      </c>
      <c r="F683" s="81" t="s">
        <v>69</v>
      </c>
      <c r="G683" s="81">
        <v>5</v>
      </c>
      <c r="H683" s="61" t="str">
        <f t="shared" si="71"/>
        <v/>
      </c>
      <c r="I683" s="62" t="str">
        <f t="shared" si="76"/>
        <v/>
      </c>
      <c r="J683" s="62" t="str">
        <f>IF(B683&lt;&gt;"",COUNTIF(B$9:$B10457,B683),"")</f>
        <v/>
      </c>
      <c r="K683" s="62"/>
      <c r="L683" s="62" t="str">
        <f>IF(B683&lt;&gt;"",COUNTIF(M$9:$M10457,F683),"")</f>
        <v/>
      </c>
      <c r="M683" s="62" t="str">
        <f t="shared" si="72"/>
        <v/>
      </c>
      <c r="N683" s="69" t="str">
        <f t="shared" si="73"/>
        <v/>
      </c>
      <c r="O683" s="69" t="str">
        <f>IF($N683="P",COUNTIF($N$9:$N$9781,"P")-'Rosa e Controlli'!$I$33,"0")</f>
        <v>0</v>
      </c>
      <c r="P683" s="69" t="str">
        <f>IF($N683="D",COUNTIF($N$9:$N$9781,"D")-'Rosa e Controlli'!$I$34,"0")</f>
        <v>0</v>
      </c>
      <c r="Q683" s="69" t="str">
        <f>IF($N683="C",COUNTIF($N$9:$N$9781,"C")-'Rosa e Controlli'!$I$35,"0")</f>
        <v>0</v>
      </c>
      <c r="R683" s="69" t="str">
        <f>IF($N683="A",COUNTIF($N$9:$N$9781,"A")-'Rosa e Controlli'!$I$36,"0")</f>
        <v>0</v>
      </c>
      <c r="S683" s="69">
        <f t="shared" si="74"/>
        <v>0</v>
      </c>
      <c r="T683" s="69" t="str">
        <f t="shared" si="75"/>
        <v/>
      </c>
      <c r="U683" s="69"/>
      <c r="V683" s="69"/>
      <c r="W683" s="69"/>
    </row>
    <row r="684" spans="1:23" x14ac:dyDescent="0.25">
      <c r="A684" s="61" t="str">
        <f t="shared" si="70"/>
        <v/>
      </c>
      <c r="B684" s="77"/>
      <c r="C684" s="81" t="s">
        <v>65</v>
      </c>
      <c r="D684" s="81">
        <v>861</v>
      </c>
      <c r="E684" s="81" t="s">
        <v>206</v>
      </c>
      <c r="F684" s="81" t="s">
        <v>62</v>
      </c>
      <c r="G684" s="81">
        <v>13</v>
      </c>
      <c r="H684" s="61" t="str">
        <f t="shared" si="71"/>
        <v/>
      </c>
      <c r="I684" s="62" t="str">
        <f t="shared" si="76"/>
        <v/>
      </c>
      <c r="J684" s="62" t="str">
        <f>IF(B684&lt;&gt;"",COUNTIF(B$9:$B10458,B684),"")</f>
        <v/>
      </c>
      <c r="K684" s="62"/>
      <c r="L684" s="62" t="str">
        <f>IF(B684&lt;&gt;"",COUNTIF(M$9:$M10458,F684),"")</f>
        <v/>
      </c>
      <c r="M684" s="62" t="str">
        <f t="shared" si="72"/>
        <v/>
      </c>
      <c r="N684" s="69" t="str">
        <f t="shared" si="73"/>
        <v/>
      </c>
      <c r="O684" s="69" t="str">
        <f>IF($N684="P",COUNTIF($N$9:$N$9781,"P")-'Rosa e Controlli'!$I$33,"0")</f>
        <v>0</v>
      </c>
      <c r="P684" s="69" t="str">
        <f>IF($N684="D",COUNTIF($N$9:$N$9781,"D")-'Rosa e Controlli'!$I$34,"0")</f>
        <v>0</v>
      </c>
      <c r="Q684" s="69" t="str">
        <f>IF($N684="C",COUNTIF($N$9:$N$9781,"C")-'Rosa e Controlli'!$I$35,"0")</f>
        <v>0</v>
      </c>
      <c r="R684" s="69" t="str">
        <f>IF($N684="A",COUNTIF($N$9:$N$9781,"A")-'Rosa e Controlli'!$I$36,"0")</f>
        <v>0</v>
      </c>
      <c r="S684" s="69">
        <f t="shared" si="74"/>
        <v>0</v>
      </c>
      <c r="T684" s="69" t="str">
        <f t="shared" si="75"/>
        <v/>
      </c>
      <c r="U684" s="69"/>
      <c r="V684" s="69"/>
      <c r="W684" s="69"/>
    </row>
    <row r="685" spans="1:23" x14ac:dyDescent="0.25">
      <c r="A685" s="61" t="str">
        <f t="shared" si="70"/>
        <v/>
      </c>
      <c r="B685" s="77"/>
      <c r="C685" s="81" t="s">
        <v>65</v>
      </c>
      <c r="D685" s="81">
        <v>862</v>
      </c>
      <c r="E685" s="81" t="s">
        <v>781</v>
      </c>
      <c r="F685" s="81" t="s">
        <v>265</v>
      </c>
      <c r="G685" s="81">
        <v>9</v>
      </c>
      <c r="H685" s="61" t="str">
        <f t="shared" si="71"/>
        <v/>
      </c>
      <c r="I685" s="62" t="str">
        <f t="shared" si="76"/>
        <v/>
      </c>
      <c r="J685" s="62" t="str">
        <f>IF(B685&lt;&gt;"",COUNTIF(B$9:$B10459,B685),"")</f>
        <v/>
      </c>
      <c r="K685" s="62"/>
      <c r="L685" s="62" t="str">
        <f>IF(B685&lt;&gt;"",COUNTIF(M$9:$M10459,F685),"")</f>
        <v/>
      </c>
      <c r="M685" s="62" t="str">
        <f t="shared" si="72"/>
        <v/>
      </c>
      <c r="N685" s="69" t="str">
        <f t="shared" si="73"/>
        <v/>
      </c>
      <c r="O685" s="69" t="str">
        <f>IF($N685="P",COUNTIF($N$9:$N$9781,"P")-'Rosa e Controlli'!$I$33,"0")</f>
        <v>0</v>
      </c>
      <c r="P685" s="69" t="str">
        <f>IF($N685="D",COUNTIF($N$9:$N$9781,"D")-'Rosa e Controlli'!$I$34,"0")</f>
        <v>0</v>
      </c>
      <c r="Q685" s="69" t="str">
        <f>IF($N685="C",COUNTIF($N$9:$N$9781,"C")-'Rosa e Controlli'!$I$35,"0")</f>
        <v>0</v>
      </c>
      <c r="R685" s="69" t="str">
        <f>IF($N685="A",COUNTIF($N$9:$N$9781,"A")-'Rosa e Controlli'!$I$36,"0")</f>
        <v>0</v>
      </c>
      <c r="S685" s="69">
        <f t="shared" si="74"/>
        <v>0</v>
      </c>
      <c r="T685" s="69" t="str">
        <f t="shared" si="75"/>
        <v/>
      </c>
      <c r="U685" s="69"/>
      <c r="V685" s="69"/>
      <c r="W685" s="69"/>
    </row>
    <row r="686" spans="1:23" x14ac:dyDescent="0.25">
      <c r="A686" s="61" t="str">
        <f t="shared" si="70"/>
        <v/>
      </c>
      <c r="B686" s="77"/>
      <c r="C686" s="81" t="s">
        <v>65</v>
      </c>
      <c r="D686" s="81">
        <v>863</v>
      </c>
      <c r="E686" s="81" t="s">
        <v>782</v>
      </c>
      <c r="F686" s="81" t="s">
        <v>246</v>
      </c>
      <c r="G686" s="81">
        <v>6</v>
      </c>
      <c r="H686" s="61" t="str">
        <f t="shared" si="71"/>
        <v/>
      </c>
      <c r="I686" s="62" t="str">
        <f t="shared" si="76"/>
        <v/>
      </c>
      <c r="J686" s="62" t="str">
        <f>IF(B686&lt;&gt;"",COUNTIF(B$9:$B10460,B686),"")</f>
        <v/>
      </c>
      <c r="K686" s="62"/>
      <c r="L686" s="62" t="str">
        <f>IF(B686&lt;&gt;"",COUNTIF(M$9:$M10460,F686),"")</f>
        <v/>
      </c>
      <c r="M686" s="62" t="str">
        <f t="shared" si="72"/>
        <v/>
      </c>
      <c r="N686" s="69" t="str">
        <f t="shared" si="73"/>
        <v/>
      </c>
      <c r="O686" s="69" t="str">
        <f>IF($N686="P",COUNTIF($N$9:$N$9781,"P")-'Rosa e Controlli'!$I$33,"0")</f>
        <v>0</v>
      </c>
      <c r="P686" s="69" t="str">
        <f>IF($N686="D",COUNTIF($N$9:$N$9781,"D")-'Rosa e Controlli'!$I$34,"0")</f>
        <v>0</v>
      </c>
      <c r="Q686" s="69" t="str">
        <f>IF($N686="C",COUNTIF($N$9:$N$9781,"C")-'Rosa e Controlli'!$I$35,"0")</f>
        <v>0</v>
      </c>
      <c r="R686" s="69" t="str">
        <f>IF($N686="A",COUNTIF($N$9:$N$9781,"A")-'Rosa e Controlli'!$I$36,"0")</f>
        <v>0</v>
      </c>
      <c r="S686" s="69">
        <f t="shared" si="74"/>
        <v>0</v>
      </c>
      <c r="T686" s="69" t="str">
        <f t="shared" si="75"/>
        <v/>
      </c>
      <c r="U686" s="69"/>
      <c r="V686" s="69"/>
      <c r="W686" s="69"/>
    </row>
    <row r="687" spans="1:23" x14ac:dyDescent="0.25">
      <c r="A687" s="61" t="str">
        <f t="shared" si="70"/>
        <v/>
      </c>
      <c r="B687" s="77"/>
      <c r="C687" s="81" t="s">
        <v>65</v>
      </c>
      <c r="D687" s="81">
        <v>864</v>
      </c>
      <c r="E687" s="81" t="s">
        <v>207</v>
      </c>
      <c r="F687" s="81" t="s">
        <v>69</v>
      </c>
      <c r="G687" s="81">
        <v>39</v>
      </c>
      <c r="H687" s="61" t="str">
        <f t="shared" si="71"/>
        <v/>
      </c>
      <c r="I687" s="62" t="str">
        <f t="shared" si="76"/>
        <v/>
      </c>
      <c r="J687" s="62" t="str">
        <f>IF(B687&lt;&gt;"",COUNTIF(B$9:$B10461,B687),"")</f>
        <v/>
      </c>
      <c r="K687" s="62"/>
      <c r="L687" s="62" t="str">
        <f>IF(B687&lt;&gt;"",COUNTIF(M$9:$M10461,F687),"")</f>
        <v/>
      </c>
      <c r="M687" s="62" t="str">
        <f t="shared" si="72"/>
        <v/>
      </c>
      <c r="N687" s="69" t="str">
        <f t="shared" si="73"/>
        <v/>
      </c>
      <c r="O687" s="69" t="str">
        <f>IF($N687="P",COUNTIF($N$9:$N$9781,"P")-'Rosa e Controlli'!$I$33,"0")</f>
        <v>0</v>
      </c>
      <c r="P687" s="69" t="str">
        <f>IF($N687="D",COUNTIF($N$9:$N$9781,"D")-'Rosa e Controlli'!$I$34,"0")</f>
        <v>0</v>
      </c>
      <c r="Q687" s="69" t="str">
        <f>IF($N687="C",COUNTIF($N$9:$N$9781,"C")-'Rosa e Controlli'!$I$35,"0")</f>
        <v>0</v>
      </c>
      <c r="R687" s="69" t="str">
        <f>IF($N687="A",COUNTIF($N$9:$N$9781,"A")-'Rosa e Controlli'!$I$36,"0")</f>
        <v>0</v>
      </c>
      <c r="S687" s="69">
        <f t="shared" si="74"/>
        <v>0</v>
      </c>
      <c r="T687" s="69" t="str">
        <f t="shared" si="75"/>
        <v/>
      </c>
      <c r="U687" s="69"/>
      <c r="V687" s="69"/>
      <c r="W687" s="69"/>
    </row>
    <row r="688" spans="1:23" x14ac:dyDescent="0.25">
      <c r="A688" s="61" t="str">
        <f t="shared" si="70"/>
        <v/>
      </c>
      <c r="B688" s="77"/>
      <c r="C688" s="81" t="s">
        <v>65</v>
      </c>
      <c r="D688" s="81">
        <v>865</v>
      </c>
      <c r="E688" s="81" t="s">
        <v>783</v>
      </c>
      <c r="F688" s="81" t="s">
        <v>248</v>
      </c>
      <c r="G688" s="81">
        <v>18</v>
      </c>
      <c r="H688" s="61" t="str">
        <f t="shared" si="71"/>
        <v/>
      </c>
      <c r="I688" s="62" t="str">
        <f t="shared" si="76"/>
        <v/>
      </c>
      <c r="J688" s="62" t="str">
        <f>IF(B688&lt;&gt;"",COUNTIF(B$9:$B10462,B688),"")</f>
        <v/>
      </c>
      <c r="K688" s="62"/>
      <c r="L688" s="62" t="str">
        <f>IF(B688&lt;&gt;"",COUNTIF(M$9:$M10462,F688),"")</f>
        <v/>
      </c>
      <c r="M688" s="62" t="str">
        <f t="shared" si="72"/>
        <v/>
      </c>
      <c r="N688" s="69" t="str">
        <f t="shared" si="73"/>
        <v/>
      </c>
      <c r="O688" s="69" t="str">
        <f>IF($N688="P",COUNTIF($N$9:$N$9781,"P")-'Rosa e Controlli'!$I$33,"0")</f>
        <v>0</v>
      </c>
      <c r="P688" s="69" t="str">
        <f>IF($N688="D",COUNTIF($N$9:$N$9781,"D")-'Rosa e Controlli'!$I$34,"0")</f>
        <v>0</v>
      </c>
      <c r="Q688" s="69" t="str">
        <f>IF($N688="C",COUNTIF($N$9:$N$9781,"C")-'Rosa e Controlli'!$I$35,"0")</f>
        <v>0</v>
      </c>
      <c r="R688" s="69" t="str">
        <f>IF($N688="A",COUNTIF($N$9:$N$9781,"A")-'Rosa e Controlli'!$I$36,"0")</f>
        <v>0</v>
      </c>
      <c r="S688" s="69">
        <f t="shared" si="74"/>
        <v>0</v>
      </c>
      <c r="T688" s="69" t="str">
        <f t="shared" si="75"/>
        <v/>
      </c>
      <c r="U688" s="69"/>
      <c r="V688" s="69"/>
      <c r="W688" s="69"/>
    </row>
    <row r="689" spans="1:23" x14ac:dyDescent="0.25">
      <c r="A689" s="61" t="str">
        <f t="shared" si="70"/>
        <v/>
      </c>
      <c r="B689" s="77"/>
      <c r="C689" s="81" t="s">
        <v>65</v>
      </c>
      <c r="D689" s="81">
        <v>866</v>
      </c>
      <c r="E689" s="81" t="s">
        <v>208</v>
      </c>
      <c r="F689" s="81" t="s">
        <v>56</v>
      </c>
      <c r="G689" s="81">
        <v>27</v>
      </c>
      <c r="H689" s="61" t="str">
        <f t="shared" si="71"/>
        <v/>
      </c>
      <c r="I689" s="62" t="str">
        <f t="shared" si="76"/>
        <v/>
      </c>
      <c r="J689" s="62" t="str">
        <f>IF(B689&lt;&gt;"",COUNTIF(B$9:$B10463,B689),"")</f>
        <v/>
      </c>
      <c r="K689" s="62"/>
      <c r="L689" s="62" t="str">
        <f>IF(B689&lt;&gt;"",COUNTIF(M$9:$M10463,F689),"")</f>
        <v/>
      </c>
      <c r="M689" s="62" t="str">
        <f t="shared" si="72"/>
        <v/>
      </c>
      <c r="N689" s="69" t="str">
        <f t="shared" si="73"/>
        <v/>
      </c>
      <c r="O689" s="69" t="str">
        <f>IF($N689="P",COUNTIF($N$9:$N$9781,"P")-'Rosa e Controlli'!$I$33,"0")</f>
        <v>0</v>
      </c>
      <c r="P689" s="69" t="str">
        <f>IF($N689="D",COUNTIF($N$9:$N$9781,"D")-'Rosa e Controlli'!$I$34,"0")</f>
        <v>0</v>
      </c>
      <c r="Q689" s="69" t="str">
        <f>IF($N689="C",COUNTIF($N$9:$N$9781,"C")-'Rosa e Controlli'!$I$35,"0")</f>
        <v>0</v>
      </c>
      <c r="R689" s="69" t="str">
        <f>IF($N689="A",COUNTIF($N$9:$N$9781,"A")-'Rosa e Controlli'!$I$36,"0")</f>
        <v>0</v>
      </c>
      <c r="S689" s="69">
        <f t="shared" si="74"/>
        <v>0</v>
      </c>
      <c r="T689" s="69" t="str">
        <f t="shared" si="75"/>
        <v/>
      </c>
      <c r="U689" s="69"/>
      <c r="V689" s="69"/>
      <c r="W689" s="69"/>
    </row>
    <row r="690" spans="1:23" x14ac:dyDescent="0.25">
      <c r="A690" s="61" t="str">
        <f t="shared" si="70"/>
        <v/>
      </c>
      <c r="B690" s="77"/>
      <c r="C690" s="81" t="s">
        <v>65</v>
      </c>
      <c r="D690" s="81">
        <v>867</v>
      </c>
      <c r="E690" s="81" t="s">
        <v>209</v>
      </c>
      <c r="F690" s="81" t="s">
        <v>62</v>
      </c>
      <c r="G690" s="81">
        <v>17</v>
      </c>
      <c r="H690" s="61" t="str">
        <f t="shared" si="71"/>
        <v/>
      </c>
      <c r="I690" s="62" t="str">
        <f t="shared" si="76"/>
        <v/>
      </c>
      <c r="J690" s="62" t="str">
        <f>IF(B690&lt;&gt;"",COUNTIF(B$9:$B10464,B690),"")</f>
        <v/>
      </c>
      <c r="K690" s="62"/>
      <c r="L690" s="62" t="str">
        <f>IF(B690&lt;&gt;"",COUNTIF(M$9:$M10464,F690),"")</f>
        <v/>
      </c>
      <c r="M690" s="62" t="str">
        <f t="shared" si="72"/>
        <v/>
      </c>
      <c r="N690" s="69" t="str">
        <f t="shared" si="73"/>
        <v/>
      </c>
      <c r="O690" s="69" t="str">
        <f>IF($N690="P",COUNTIF($N$9:$N$9781,"P")-'Rosa e Controlli'!$I$33,"0")</f>
        <v>0</v>
      </c>
      <c r="P690" s="69" t="str">
        <f>IF($N690="D",COUNTIF($N$9:$N$9781,"D")-'Rosa e Controlli'!$I$34,"0")</f>
        <v>0</v>
      </c>
      <c r="Q690" s="69" t="str">
        <f>IF($N690="C",COUNTIF($N$9:$N$9781,"C")-'Rosa e Controlli'!$I$35,"0")</f>
        <v>0</v>
      </c>
      <c r="R690" s="69" t="str">
        <f>IF($N690="A",COUNTIF($N$9:$N$9781,"A")-'Rosa e Controlli'!$I$36,"0")</f>
        <v>0</v>
      </c>
      <c r="S690" s="69">
        <f t="shared" si="74"/>
        <v>0</v>
      </c>
      <c r="T690" s="69" t="str">
        <f t="shared" si="75"/>
        <v/>
      </c>
      <c r="U690" s="69"/>
      <c r="V690" s="69"/>
      <c r="W690" s="69"/>
    </row>
    <row r="691" spans="1:23" x14ac:dyDescent="0.25">
      <c r="A691" s="61" t="str">
        <f t="shared" si="70"/>
        <v/>
      </c>
      <c r="B691" s="77"/>
      <c r="C691" s="81" t="s">
        <v>65</v>
      </c>
      <c r="D691" s="81">
        <v>868</v>
      </c>
      <c r="E691" s="81" t="s">
        <v>784</v>
      </c>
      <c r="F691" s="81" t="s">
        <v>250</v>
      </c>
      <c r="G691" s="81">
        <v>25</v>
      </c>
      <c r="H691" s="61" t="str">
        <f t="shared" si="71"/>
        <v/>
      </c>
      <c r="I691" s="62" t="str">
        <f t="shared" si="76"/>
        <v/>
      </c>
      <c r="J691" s="62" t="str">
        <f>IF(B691&lt;&gt;"",COUNTIF(B$9:$B10465,B691),"")</f>
        <v/>
      </c>
      <c r="K691" s="62"/>
      <c r="L691" s="62" t="str">
        <f>IF(B691&lt;&gt;"",COUNTIF(M$9:$M10465,F691),"")</f>
        <v/>
      </c>
      <c r="M691" s="62" t="str">
        <f t="shared" si="72"/>
        <v/>
      </c>
      <c r="N691" s="69" t="str">
        <f t="shared" si="73"/>
        <v/>
      </c>
      <c r="O691" s="69" t="str">
        <f>IF($N691="P",COUNTIF($N$9:$N$9781,"P")-'Rosa e Controlli'!$I$33,"0")</f>
        <v>0</v>
      </c>
      <c r="P691" s="69" t="str">
        <f>IF($N691="D",COUNTIF($N$9:$N$9781,"D")-'Rosa e Controlli'!$I$34,"0")</f>
        <v>0</v>
      </c>
      <c r="Q691" s="69" t="str">
        <f>IF($N691="C",COUNTIF($N$9:$N$9781,"C")-'Rosa e Controlli'!$I$35,"0")</f>
        <v>0</v>
      </c>
      <c r="R691" s="69" t="str">
        <f>IF($N691="A",COUNTIF($N$9:$N$9781,"A")-'Rosa e Controlli'!$I$36,"0")</f>
        <v>0</v>
      </c>
      <c r="S691" s="69">
        <f t="shared" si="74"/>
        <v>0</v>
      </c>
      <c r="T691" s="69" t="str">
        <f t="shared" si="75"/>
        <v/>
      </c>
      <c r="U691" s="69"/>
      <c r="V691" s="69"/>
      <c r="W691" s="69"/>
    </row>
    <row r="692" spans="1:23" x14ac:dyDescent="0.25">
      <c r="A692" s="61" t="str">
        <f t="shared" si="70"/>
        <v/>
      </c>
      <c r="B692" s="77"/>
      <c r="C692" s="81" t="s">
        <v>65</v>
      </c>
      <c r="D692" s="81">
        <v>869</v>
      </c>
      <c r="E692" s="81" t="s">
        <v>785</v>
      </c>
      <c r="F692" s="81" t="s">
        <v>242</v>
      </c>
      <c r="G692" s="81">
        <v>8</v>
      </c>
      <c r="H692" s="61" t="str">
        <f t="shared" si="71"/>
        <v/>
      </c>
      <c r="I692" s="62" t="str">
        <f t="shared" si="76"/>
        <v/>
      </c>
      <c r="J692" s="62" t="str">
        <f>IF(B692&lt;&gt;"",COUNTIF(B$9:$B10466,B692),"")</f>
        <v/>
      </c>
      <c r="K692" s="62"/>
      <c r="L692" s="62" t="str">
        <f>IF(B692&lt;&gt;"",COUNTIF(M$9:$M10466,F692),"")</f>
        <v/>
      </c>
      <c r="M692" s="62" t="str">
        <f t="shared" si="72"/>
        <v/>
      </c>
      <c r="N692" s="69" t="str">
        <f t="shared" si="73"/>
        <v/>
      </c>
      <c r="O692" s="69" t="str">
        <f>IF($N692="P",COUNTIF($N$9:$N$9781,"P")-'Rosa e Controlli'!$I$33,"0")</f>
        <v>0</v>
      </c>
      <c r="P692" s="69" t="str">
        <f>IF($N692="D",COUNTIF($N$9:$N$9781,"D")-'Rosa e Controlli'!$I$34,"0")</f>
        <v>0</v>
      </c>
      <c r="Q692" s="69" t="str">
        <f>IF($N692="C",COUNTIF($N$9:$N$9781,"C")-'Rosa e Controlli'!$I$35,"0")</f>
        <v>0</v>
      </c>
      <c r="R692" s="69" t="str">
        <f>IF($N692="A",COUNTIF($N$9:$N$9781,"A")-'Rosa e Controlli'!$I$36,"0")</f>
        <v>0</v>
      </c>
      <c r="S692" s="69">
        <f t="shared" si="74"/>
        <v>0</v>
      </c>
      <c r="T692" s="69" t="str">
        <f t="shared" si="75"/>
        <v/>
      </c>
      <c r="U692" s="69"/>
      <c r="V692" s="69"/>
      <c r="W692" s="69"/>
    </row>
    <row r="693" spans="1:23" x14ac:dyDescent="0.25">
      <c r="A693" s="61" t="str">
        <f t="shared" si="70"/>
        <v/>
      </c>
      <c r="B693" s="77"/>
      <c r="C693" s="81" t="s">
        <v>65</v>
      </c>
      <c r="D693" s="81">
        <v>870</v>
      </c>
      <c r="E693" s="81" t="s">
        <v>786</v>
      </c>
      <c r="F693" s="81" t="s">
        <v>57</v>
      </c>
      <c r="G693" s="81">
        <v>31</v>
      </c>
      <c r="H693" s="61" t="str">
        <f t="shared" si="71"/>
        <v/>
      </c>
      <c r="I693" s="62" t="str">
        <f t="shared" si="76"/>
        <v/>
      </c>
      <c r="J693" s="62" t="str">
        <f>IF(B693&lt;&gt;"",COUNTIF(B$9:$B10467,B693),"")</f>
        <v/>
      </c>
      <c r="K693" s="62"/>
      <c r="L693" s="62" t="str">
        <f>IF(B693&lt;&gt;"",COUNTIF(M$9:$M10467,F693),"")</f>
        <v/>
      </c>
      <c r="M693" s="62" t="str">
        <f t="shared" si="72"/>
        <v/>
      </c>
      <c r="N693" s="69" t="str">
        <f t="shared" si="73"/>
        <v/>
      </c>
      <c r="O693" s="69" t="str">
        <f>IF($N693="P",COUNTIF($N$9:$N$9781,"P")-'Rosa e Controlli'!$I$33,"0")</f>
        <v>0</v>
      </c>
      <c r="P693" s="69" t="str">
        <f>IF($N693="D",COUNTIF($N$9:$N$9781,"D")-'Rosa e Controlli'!$I$34,"0")</f>
        <v>0</v>
      </c>
      <c r="Q693" s="69" t="str">
        <f>IF($N693="C",COUNTIF($N$9:$N$9781,"C")-'Rosa e Controlli'!$I$35,"0")</f>
        <v>0</v>
      </c>
      <c r="R693" s="69" t="str">
        <f>IF($N693="A",COUNTIF($N$9:$N$9781,"A")-'Rosa e Controlli'!$I$36,"0")</f>
        <v>0</v>
      </c>
      <c r="S693" s="69">
        <f t="shared" si="74"/>
        <v>0</v>
      </c>
      <c r="T693" s="69" t="str">
        <f t="shared" si="75"/>
        <v/>
      </c>
      <c r="U693" s="69"/>
      <c r="V693" s="69"/>
      <c r="W693" s="69"/>
    </row>
    <row r="694" spans="1:23" x14ac:dyDescent="0.25">
      <c r="A694" s="61" t="str">
        <f t="shared" si="70"/>
        <v/>
      </c>
      <c r="B694" s="77"/>
      <c r="C694" s="81" t="s">
        <v>65</v>
      </c>
      <c r="D694" s="81">
        <v>871</v>
      </c>
      <c r="E694" s="81" t="s">
        <v>181</v>
      </c>
      <c r="F694" s="81" t="s">
        <v>56</v>
      </c>
      <c r="G694" s="81">
        <v>23</v>
      </c>
      <c r="H694" s="61" t="str">
        <f t="shared" si="71"/>
        <v/>
      </c>
      <c r="I694" s="62" t="str">
        <f t="shared" si="76"/>
        <v/>
      </c>
      <c r="J694" s="62" t="str">
        <f>IF(B694&lt;&gt;"",COUNTIF(B$9:$B10468,B694),"")</f>
        <v/>
      </c>
      <c r="K694" s="62"/>
      <c r="L694" s="62" t="str">
        <f>IF(B694&lt;&gt;"",COUNTIF(M$9:$M10468,F694),"")</f>
        <v/>
      </c>
      <c r="M694" s="62" t="str">
        <f t="shared" si="72"/>
        <v/>
      </c>
      <c r="N694" s="69" t="str">
        <f t="shared" si="73"/>
        <v/>
      </c>
      <c r="O694" s="69" t="str">
        <f>IF($N694="P",COUNTIF($N$9:$N$9781,"P")-'Rosa e Controlli'!$I$33,"0")</f>
        <v>0</v>
      </c>
      <c r="P694" s="69" t="str">
        <f>IF($N694="D",COUNTIF($N$9:$N$9781,"D")-'Rosa e Controlli'!$I$34,"0")</f>
        <v>0</v>
      </c>
      <c r="Q694" s="69" t="str">
        <f>IF($N694="C",COUNTIF($N$9:$N$9781,"C")-'Rosa e Controlli'!$I$35,"0")</f>
        <v>0</v>
      </c>
      <c r="R694" s="69" t="str">
        <f>IF($N694="A",COUNTIF($N$9:$N$9781,"A")-'Rosa e Controlli'!$I$36,"0")</f>
        <v>0</v>
      </c>
      <c r="S694" s="69">
        <f t="shared" si="74"/>
        <v>0</v>
      </c>
      <c r="T694" s="69" t="str">
        <f t="shared" si="75"/>
        <v/>
      </c>
      <c r="U694" s="69"/>
      <c r="V694" s="69"/>
      <c r="W694" s="69"/>
    </row>
    <row r="695" spans="1:23" x14ac:dyDescent="0.25">
      <c r="A695" s="61" t="str">
        <f t="shared" si="70"/>
        <v/>
      </c>
      <c r="B695" s="77"/>
      <c r="C695" s="81" t="s">
        <v>65</v>
      </c>
      <c r="D695" s="81">
        <v>872</v>
      </c>
      <c r="E695" s="81" t="s">
        <v>787</v>
      </c>
      <c r="F695" s="81" t="s">
        <v>228</v>
      </c>
      <c r="G695" s="81">
        <v>45</v>
      </c>
      <c r="H695" s="61" t="str">
        <f t="shared" si="71"/>
        <v/>
      </c>
      <c r="I695" s="62" t="str">
        <f t="shared" si="76"/>
        <v/>
      </c>
      <c r="J695" s="62" t="str">
        <f>IF(B695&lt;&gt;"",COUNTIF(B$9:$B10469,B695),"")</f>
        <v/>
      </c>
      <c r="K695" s="62"/>
      <c r="L695" s="62" t="str">
        <f>IF(B695&lt;&gt;"",COUNTIF(M$9:$M10469,F695),"")</f>
        <v/>
      </c>
      <c r="M695" s="62" t="str">
        <f t="shared" si="72"/>
        <v/>
      </c>
      <c r="N695" s="69" t="str">
        <f t="shared" si="73"/>
        <v/>
      </c>
      <c r="O695" s="69" t="str">
        <f>IF($N695="P",COUNTIF($N$9:$N$9781,"P")-'Rosa e Controlli'!$I$33,"0")</f>
        <v>0</v>
      </c>
      <c r="P695" s="69" t="str">
        <f>IF($N695="D",COUNTIF($N$9:$N$9781,"D")-'Rosa e Controlli'!$I$34,"0")</f>
        <v>0</v>
      </c>
      <c r="Q695" s="69" t="str">
        <f>IF($N695="C",COUNTIF($N$9:$N$9781,"C")-'Rosa e Controlli'!$I$35,"0")</f>
        <v>0</v>
      </c>
      <c r="R695" s="69" t="str">
        <f>IF($N695="A",COUNTIF($N$9:$N$9781,"A")-'Rosa e Controlli'!$I$36,"0")</f>
        <v>0</v>
      </c>
      <c r="S695" s="69">
        <f t="shared" si="74"/>
        <v>0</v>
      </c>
      <c r="T695" s="69" t="str">
        <f t="shared" si="75"/>
        <v/>
      </c>
      <c r="U695" s="69"/>
      <c r="V695" s="69"/>
      <c r="W695" s="69"/>
    </row>
    <row r="696" spans="1:23" x14ac:dyDescent="0.25">
      <c r="A696" s="61" t="str">
        <f t="shared" si="70"/>
        <v/>
      </c>
      <c r="B696" s="77"/>
      <c r="C696" s="81" t="s">
        <v>65</v>
      </c>
      <c r="D696" s="81">
        <v>873</v>
      </c>
      <c r="E696" s="81" t="s">
        <v>788</v>
      </c>
      <c r="F696" s="81" t="s">
        <v>69</v>
      </c>
      <c r="G696" s="81">
        <v>14</v>
      </c>
      <c r="H696" s="61" t="str">
        <f t="shared" si="71"/>
        <v/>
      </c>
      <c r="I696" s="62" t="str">
        <f t="shared" si="76"/>
        <v/>
      </c>
      <c r="J696" s="62" t="str">
        <f>IF(B696&lt;&gt;"",COUNTIF(B$9:$B10470,B696),"")</f>
        <v/>
      </c>
      <c r="K696" s="62"/>
      <c r="L696" s="62" t="str">
        <f>IF(B696&lt;&gt;"",COUNTIF(M$9:$M10470,F696),"")</f>
        <v/>
      </c>
      <c r="M696" s="62" t="str">
        <f t="shared" si="72"/>
        <v/>
      </c>
      <c r="N696" s="69" t="str">
        <f t="shared" si="73"/>
        <v/>
      </c>
      <c r="O696" s="69" t="str">
        <f>IF($N696="P",COUNTIF($N$9:$N$9781,"P")-'Rosa e Controlli'!$I$33,"0")</f>
        <v>0</v>
      </c>
      <c r="P696" s="69" t="str">
        <f>IF($N696="D",COUNTIF($N$9:$N$9781,"D")-'Rosa e Controlli'!$I$34,"0")</f>
        <v>0</v>
      </c>
      <c r="Q696" s="69" t="str">
        <f>IF($N696="C",COUNTIF($N$9:$N$9781,"C")-'Rosa e Controlli'!$I$35,"0")</f>
        <v>0</v>
      </c>
      <c r="R696" s="69" t="str">
        <f>IF($N696="A",COUNTIF($N$9:$N$9781,"A")-'Rosa e Controlli'!$I$36,"0")</f>
        <v>0</v>
      </c>
      <c r="S696" s="69">
        <f t="shared" si="74"/>
        <v>0</v>
      </c>
      <c r="T696" s="69" t="str">
        <f t="shared" si="75"/>
        <v/>
      </c>
      <c r="U696" s="69"/>
      <c r="V696" s="69"/>
      <c r="W696" s="69"/>
    </row>
    <row r="697" spans="1:23" x14ac:dyDescent="0.25">
      <c r="A697" s="61" t="str">
        <f t="shared" si="70"/>
        <v/>
      </c>
      <c r="B697" s="77"/>
      <c r="C697" s="81" t="s">
        <v>65</v>
      </c>
      <c r="D697" s="81">
        <v>874</v>
      </c>
      <c r="E697" s="81" t="s">
        <v>789</v>
      </c>
      <c r="F697" s="81" t="s">
        <v>252</v>
      </c>
      <c r="G697" s="81">
        <v>13</v>
      </c>
      <c r="H697" s="61" t="str">
        <f t="shared" si="71"/>
        <v/>
      </c>
      <c r="I697" s="62" t="str">
        <f t="shared" si="76"/>
        <v/>
      </c>
      <c r="J697" s="62" t="str">
        <f>IF(B697&lt;&gt;"",COUNTIF(B$9:$B10471,B697),"")</f>
        <v/>
      </c>
      <c r="K697" s="62"/>
      <c r="L697" s="62" t="str">
        <f>IF(B697&lt;&gt;"",COUNTIF(M$9:$M10471,F697),"")</f>
        <v/>
      </c>
      <c r="M697" s="62" t="str">
        <f t="shared" si="72"/>
        <v/>
      </c>
      <c r="N697" s="69" t="str">
        <f t="shared" si="73"/>
        <v/>
      </c>
      <c r="O697" s="69" t="str">
        <f>IF($N697="P",COUNTIF($N$9:$N$9781,"P")-'Rosa e Controlli'!$I$33,"0")</f>
        <v>0</v>
      </c>
      <c r="P697" s="69" t="str">
        <f>IF($N697="D",COUNTIF($N$9:$N$9781,"D")-'Rosa e Controlli'!$I$34,"0")</f>
        <v>0</v>
      </c>
      <c r="Q697" s="69" t="str">
        <f>IF($N697="C",COUNTIF($N$9:$N$9781,"C")-'Rosa e Controlli'!$I$35,"0")</f>
        <v>0</v>
      </c>
      <c r="R697" s="69" t="str">
        <f>IF($N697="A",COUNTIF($N$9:$N$9781,"A")-'Rosa e Controlli'!$I$36,"0")</f>
        <v>0</v>
      </c>
      <c r="S697" s="69">
        <f t="shared" si="74"/>
        <v>0</v>
      </c>
      <c r="T697" s="69" t="str">
        <f t="shared" si="75"/>
        <v/>
      </c>
      <c r="U697" s="69"/>
      <c r="V697" s="69"/>
      <c r="W697" s="69"/>
    </row>
    <row r="698" spans="1:23" x14ac:dyDescent="0.25">
      <c r="A698" s="61" t="str">
        <f t="shared" si="70"/>
        <v/>
      </c>
      <c r="B698" s="77"/>
      <c r="C698" s="81" t="s">
        <v>65</v>
      </c>
      <c r="D698" s="81">
        <v>875</v>
      </c>
      <c r="E698" s="81" t="s">
        <v>790</v>
      </c>
      <c r="F698" s="81" t="s">
        <v>255</v>
      </c>
      <c r="G698" s="81">
        <v>5</v>
      </c>
      <c r="H698" s="61" t="str">
        <f t="shared" si="71"/>
        <v/>
      </c>
      <c r="I698" s="62" t="str">
        <f t="shared" si="76"/>
        <v/>
      </c>
      <c r="J698" s="62" t="str">
        <f>IF(B698&lt;&gt;"",COUNTIF(B$9:$B10472,B698),"")</f>
        <v/>
      </c>
      <c r="K698" s="62"/>
      <c r="L698" s="62" t="str">
        <f>IF(B698&lt;&gt;"",COUNTIF(M$9:$M10472,F698),"")</f>
        <v/>
      </c>
      <c r="M698" s="62" t="str">
        <f t="shared" si="72"/>
        <v/>
      </c>
      <c r="N698" s="69" t="str">
        <f t="shared" si="73"/>
        <v/>
      </c>
      <c r="O698" s="69" t="str">
        <f>IF($N698="P",COUNTIF($N$9:$N$9781,"P")-'Rosa e Controlli'!$I$33,"0")</f>
        <v>0</v>
      </c>
      <c r="P698" s="69" t="str">
        <f>IF($N698="D",COUNTIF($N$9:$N$9781,"D")-'Rosa e Controlli'!$I$34,"0")</f>
        <v>0</v>
      </c>
      <c r="Q698" s="69" t="str">
        <f>IF($N698="C",COUNTIF($N$9:$N$9781,"C")-'Rosa e Controlli'!$I$35,"0")</f>
        <v>0</v>
      </c>
      <c r="R698" s="69" t="str">
        <f>IF($N698="A",COUNTIF($N$9:$N$9781,"A")-'Rosa e Controlli'!$I$36,"0")</f>
        <v>0</v>
      </c>
      <c r="S698" s="69">
        <f t="shared" si="74"/>
        <v>0</v>
      </c>
      <c r="T698" s="69" t="str">
        <f t="shared" si="75"/>
        <v/>
      </c>
      <c r="U698" s="69"/>
      <c r="V698" s="69"/>
      <c r="W698" s="69"/>
    </row>
    <row r="699" spans="1:23" x14ac:dyDescent="0.25">
      <c r="A699" s="61" t="str">
        <f t="shared" si="70"/>
        <v/>
      </c>
      <c r="B699" s="77"/>
      <c r="C699" s="81" t="s">
        <v>65</v>
      </c>
      <c r="D699" s="81">
        <v>876</v>
      </c>
      <c r="E699" s="81" t="s">
        <v>791</v>
      </c>
      <c r="F699" s="81" t="s">
        <v>55</v>
      </c>
      <c r="G699" s="81">
        <v>9</v>
      </c>
      <c r="H699" s="61" t="str">
        <f t="shared" si="71"/>
        <v/>
      </c>
      <c r="I699" s="62" t="str">
        <f t="shared" si="76"/>
        <v/>
      </c>
      <c r="J699" s="62" t="str">
        <f>IF(B699&lt;&gt;"",COUNTIF(B$9:$B10473,B699),"")</f>
        <v/>
      </c>
      <c r="K699" s="62"/>
      <c r="L699" s="62" t="str">
        <f>IF(B699&lt;&gt;"",COUNTIF(M$9:$M10473,F699),"")</f>
        <v/>
      </c>
      <c r="M699" s="62" t="str">
        <f t="shared" si="72"/>
        <v/>
      </c>
      <c r="N699" s="69" t="str">
        <f t="shared" si="73"/>
        <v/>
      </c>
      <c r="O699" s="69" t="str">
        <f>IF($N699="P",COUNTIF($N$9:$N$9781,"P")-'Rosa e Controlli'!$I$33,"0")</f>
        <v>0</v>
      </c>
      <c r="P699" s="69" t="str">
        <f>IF($N699="D",COUNTIF($N$9:$N$9781,"D")-'Rosa e Controlli'!$I$34,"0")</f>
        <v>0</v>
      </c>
      <c r="Q699" s="69" t="str">
        <f>IF($N699="C",COUNTIF($N$9:$N$9781,"C")-'Rosa e Controlli'!$I$35,"0")</f>
        <v>0</v>
      </c>
      <c r="R699" s="69" t="str">
        <f>IF($N699="A",COUNTIF($N$9:$N$9781,"A")-'Rosa e Controlli'!$I$36,"0")</f>
        <v>0</v>
      </c>
      <c r="S699" s="69">
        <f t="shared" si="74"/>
        <v>0</v>
      </c>
      <c r="T699" s="69" t="str">
        <f t="shared" si="75"/>
        <v/>
      </c>
      <c r="U699" s="69"/>
      <c r="V699" s="69"/>
      <c r="W699" s="69"/>
    </row>
    <row r="700" spans="1:23" x14ac:dyDescent="0.25">
      <c r="A700" s="61" t="str">
        <f t="shared" si="70"/>
        <v/>
      </c>
      <c r="B700" s="77"/>
      <c r="C700" s="81" t="s">
        <v>65</v>
      </c>
      <c r="D700" s="81">
        <v>877</v>
      </c>
      <c r="E700" s="81" t="s">
        <v>210</v>
      </c>
      <c r="F700" s="81" t="s">
        <v>54</v>
      </c>
      <c r="G700" s="81">
        <v>30</v>
      </c>
      <c r="H700" s="61" t="str">
        <f t="shared" si="71"/>
        <v/>
      </c>
      <c r="I700" s="62" t="str">
        <f t="shared" si="76"/>
        <v/>
      </c>
      <c r="J700" s="62" t="str">
        <f>IF(B700&lt;&gt;"",COUNTIF(B$9:$B10474,B700),"")</f>
        <v/>
      </c>
      <c r="K700" s="62"/>
      <c r="L700" s="62" t="str">
        <f>IF(B700&lt;&gt;"",COUNTIF(M$9:$M10474,F700),"")</f>
        <v/>
      </c>
      <c r="M700" s="62" t="str">
        <f t="shared" si="72"/>
        <v/>
      </c>
      <c r="N700" s="69" t="str">
        <f t="shared" si="73"/>
        <v/>
      </c>
      <c r="O700" s="69" t="str">
        <f>IF($N700="P",COUNTIF($N$9:$N$9781,"P")-'Rosa e Controlli'!$I$33,"0")</f>
        <v>0</v>
      </c>
      <c r="P700" s="69" t="str">
        <f>IF($N700="D",COUNTIF($N$9:$N$9781,"D")-'Rosa e Controlli'!$I$34,"0")</f>
        <v>0</v>
      </c>
      <c r="Q700" s="69" t="str">
        <f>IF($N700="C",COUNTIF($N$9:$N$9781,"C")-'Rosa e Controlli'!$I$35,"0")</f>
        <v>0</v>
      </c>
      <c r="R700" s="69" t="str">
        <f>IF($N700="A",COUNTIF($N$9:$N$9781,"A")-'Rosa e Controlli'!$I$36,"0")</f>
        <v>0</v>
      </c>
      <c r="S700" s="69">
        <f t="shared" si="74"/>
        <v>0</v>
      </c>
      <c r="T700" s="69" t="str">
        <f t="shared" si="75"/>
        <v/>
      </c>
      <c r="U700" s="69"/>
      <c r="V700" s="69"/>
      <c r="W700" s="69"/>
    </row>
    <row r="701" spans="1:23" x14ac:dyDescent="0.25">
      <c r="A701" s="61" t="str">
        <f t="shared" si="70"/>
        <v/>
      </c>
      <c r="B701" s="77"/>
      <c r="C701" s="81" t="s">
        <v>65</v>
      </c>
      <c r="D701" s="81">
        <v>878</v>
      </c>
      <c r="E701" s="81" t="s">
        <v>792</v>
      </c>
      <c r="F701" s="81" t="s">
        <v>282</v>
      </c>
      <c r="G701" s="81">
        <v>15</v>
      </c>
      <c r="H701" s="61" t="str">
        <f t="shared" si="71"/>
        <v/>
      </c>
      <c r="I701" s="62" t="str">
        <f t="shared" si="76"/>
        <v/>
      </c>
      <c r="J701" s="62" t="str">
        <f>IF(B701&lt;&gt;"",COUNTIF(B$9:$B10475,B701),"")</f>
        <v/>
      </c>
      <c r="K701" s="62"/>
      <c r="L701" s="62" t="str">
        <f>IF(B701&lt;&gt;"",COUNTIF(M$9:$M10475,F701),"")</f>
        <v/>
      </c>
      <c r="M701" s="62" t="str">
        <f t="shared" si="72"/>
        <v/>
      </c>
      <c r="N701" s="69" t="str">
        <f t="shared" si="73"/>
        <v/>
      </c>
      <c r="O701" s="69" t="str">
        <f>IF($N701="P",COUNTIF($N$9:$N$9781,"P")-'Rosa e Controlli'!$I$33,"0")</f>
        <v>0</v>
      </c>
      <c r="P701" s="69" t="str">
        <f>IF($N701="D",COUNTIF($N$9:$N$9781,"D")-'Rosa e Controlli'!$I$34,"0")</f>
        <v>0</v>
      </c>
      <c r="Q701" s="69" t="str">
        <f>IF($N701="C",COUNTIF($N$9:$N$9781,"C")-'Rosa e Controlli'!$I$35,"0")</f>
        <v>0</v>
      </c>
      <c r="R701" s="69" t="str">
        <f>IF($N701="A",COUNTIF($N$9:$N$9781,"A")-'Rosa e Controlli'!$I$36,"0")</f>
        <v>0</v>
      </c>
      <c r="S701" s="69">
        <f t="shared" si="74"/>
        <v>0</v>
      </c>
      <c r="T701" s="69" t="str">
        <f t="shared" si="75"/>
        <v/>
      </c>
      <c r="U701" s="69"/>
      <c r="V701" s="69"/>
      <c r="W701" s="69"/>
    </row>
    <row r="702" spans="1:23" x14ac:dyDescent="0.25">
      <c r="A702" s="61" t="str">
        <f t="shared" si="70"/>
        <v/>
      </c>
      <c r="B702" s="77"/>
      <c r="C702" s="81" t="s">
        <v>65</v>
      </c>
      <c r="D702" s="81">
        <v>879</v>
      </c>
      <c r="E702" s="81" t="s">
        <v>793</v>
      </c>
      <c r="F702" s="81" t="s">
        <v>220</v>
      </c>
      <c r="G702" s="81">
        <v>9</v>
      </c>
      <c r="H702" s="61" t="str">
        <f t="shared" si="71"/>
        <v/>
      </c>
      <c r="I702" s="62" t="str">
        <f t="shared" si="76"/>
        <v/>
      </c>
      <c r="J702" s="62" t="str">
        <f>IF(B702&lt;&gt;"",COUNTIF(B$9:$B10476,B702),"")</f>
        <v/>
      </c>
      <c r="K702" s="62"/>
      <c r="L702" s="62" t="str">
        <f>IF(B702&lt;&gt;"",COUNTIF(M$9:$M10476,F702),"")</f>
        <v/>
      </c>
      <c r="M702" s="62" t="str">
        <f t="shared" si="72"/>
        <v/>
      </c>
      <c r="N702" s="69" t="str">
        <f t="shared" si="73"/>
        <v/>
      </c>
      <c r="O702" s="69" t="str">
        <f>IF($N702="P",COUNTIF($N$9:$N$9781,"P")-'Rosa e Controlli'!$I$33,"0")</f>
        <v>0</v>
      </c>
      <c r="P702" s="69" t="str">
        <f>IF($N702="D",COUNTIF($N$9:$N$9781,"D")-'Rosa e Controlli'!$I$34,"0")</f>
        <v>0</v>
      </c>
      <c r="Q702" s="69" t="str">
        <f>IF($N702="C",COUNTIF($N$9:$N$9781,"C")-'Rosa e Controlli'!$I$35,"0")</f>
        <v>0</v>
      </c>
      <c r="R702" s="69" t="str">
        <f>IF($N702="A",COUNTIF($N$9:$N$9781,"A")-'Rosa e Controlli'!$I$36,"0")</f>
        <v>0</v>
      </c>
      <c r="S702" s="69">
        <f t="shared" si="74"/>
        <v>0</v>
      </c>
      <c r="T702" s="69" t="str">
        <f t="shared" si="75"/>
        <v/>
      </c>
      <c r="U702" s="69"/>
      <c r="V702" s="69"/>
      <c r="W702" s="69"/>
    </row>
    <row r="703" spans="1:23" x14ac:dyDescent="0.25">
      <c r="A703" s="61" t="str">
        <f t="shared" si="70"/>
        <v/>
      </c>
      <c r="B703" s="77"/>
      <c r="C703" s="81" t="s">
        <v>65</v>
      </c>
      <c r="D703" s="81">
        <v>880</v>
      </c>
      <c r="E703" s="81" t="s">
        <v>794</v>
      </c>
      <c r="F703" s="81" t="s">
        <v>262</v>
      </c>
      <c r="G703" s="81">
        <v>5</v>
      </c>
      <c r="H703" s="61" t="str">
        <f t="shared" si="71"/>
        <v/>
      </c>
      <c r="I703" s="62" t="str">
        <f t="shared" si="76"/>
        <v/>
      </c>
      <c r="J703" s="62" t="str">
        <f>IF(B703&lt;&gt;"",COUNTIF(B$9:$B10477,B703),"")</f>
        <v/>
      </c>
      <c r="K703" s="62"/>
      <c r="L703" s="62" t="str">
        <f>IF(B703&lt;&gt;"",COUNTIF(M$9:$M10477,F703),"")</f>
        <v/>
      </c>
      <c r="M703" s="62" t="str">
        <f t="shared" si="72"/>
        <v/>
      </c>
      <c r="N703" s="69" t="str">
        <f t="shared" si="73"/>
        <v/>
      </c>
      <c r="O703" s="69" t="str">
        <f>IF($N703="P",COUNTIF($N$9:$N$9781,"P")-'Rosa e Controlli'!$I$33,"0")</f>
        <v>0</v>
      </c>
      <c r="P703" s="69" t="str">
        <f>IF($N703="D",COUNTIF($N$9:$N$9781,"D")-'Rosa e Controlli'!$I$34,"0")</f>
        <v>0</v>
      </c>
      <c r="Q703" s="69" t="str">
        <f>IF($N703="C",COUNTIF($N$9:$N$9781,"C")-'Rosa e Controlli'!$I$35,"0")</f>
        <v>0</v>
      </c>
      <c r="R703" s="69" t="str">
        <f>IF($N703="A",COUNTIF($N$9:$N$9781,"A")-'Rosa e Controlli'!$I$36,"0")</f>
        <v>0</v>
      </c>
      <c r="S703" s="69">
        <f t="shared" si="74"/>
        <v>0</v>
      </c>
      <c r="T703" s="69" t="str">
        <f t="shared" si="75"/>
        <v/>
      </c>
      <c r="U703" s="69"/>
      <c r="V703" s="69"/>
      <c r="W703" s="69"/>
    </row>
    <row r="704" spans="1:23" x14ac:dyDescent="0.25">
      <c r="A704" s="61" t="str">
        <f t="shared" si="70"/>
        <v/>
      </c>
      <c r="B704" s="77"/>
      <c r="C704" s="81" t="s">
        <v>65</v>
      </c>
      <c r="D704" s="81">
        <v>881</v>
      </c>
      <c r="E704" s="81" t="s">
        <v>795</v>
      </c>
      <c r="F704" s="81" t="s">
        <v>225</v>
      </c>
      <c r="G704" s="81">
        <v>45</v>
      </c>
      <c r="H704" s="61" t="str">
        <f t="shared" si="71"/>
        <v/>
      </c>
      <c r="I704" s="62" t="str">
        <f t="shared" si="76"/>
        <v/>
      </c>
      <c r="J704" s="62" t="str">
        <f>IF(B704&lt;&gt;"",COUNTIF(B$9:$B10478,B704),"")</f>
        <v/>
      </c>
      <c r="K704" s="62"/>
      <c r="L704" s="62" t="str">
        <f>IF(B704&lt;&gt;"",COUNTIF(M$9:$M10478,F704),"")</f>
        <v/>
      </c>
      <c r="M704" s="62" t="str">
        <f t="shared" si="72"/>
        <v/>
      </c>
      <c r="N704" s="69" t="str">
        <f t="shared" si="73"/>
        <v/>
      </c>
      <c r="O704" s="69" t="str">
        <f>IF($N704="P",COUNTIF($N$9:$N$9781,"P")-'Rosa e Controlli'!$I$33,"0")</f>
        <v>0</v>
      </c>
      <c r="P704" s="69" t="str">
        <f>IF($N704="D",COUNTIF($N$9:$N$9781,"D")-'Rosa e Controlli'!$I$34,"0")</f>
        <v>0</v>
      </c>
      <c r="Q704" s="69" t="str">
        <f>IF($N704="C",COUNTIF($N$9:$N$9781,"C")-'Rosa e Controlli'!$I$35,"0")</f>
        <v>0</v>
      </c>
      <c r="R704" s="69" t="str">
        <f>IF($N704="A",COUNTIF($N$9:$N$9781,"A")-'Rosa e Controlli'!$I$36,"0")</f>
        <v>0</v>
      </c>
      <c r="S704" s="69">
        <f t="shared" si="74"/>
        <v>0</v>
      </c>
      <c r="T704" s="69" t="str">
        <f t="shared" si="75"/>
        <v/>
      </c>
      <c r="U704" s="69"/>
      <c r="V704" s="69"/>
      <c r="W704" s="69"/>
    </row>
    <row r="705" spans="1:23" x14ac:dyDescent="0.25">
      <c r="A705" s="61" t="str">
        <f t="shared" si="70"/>
        <v/>
      </c>
      <c r="B705" s="77"/>
      <c r="C705" s="81" t="s">
        <v>65</v>
      </c>
      <c r="D705" s="81">
        <v>882</v>
      </c>
      <c r="E705" s="81" t="s">
        <v>796</v>
      </c>
      <c r="F705" s="81" t="s">
        <v>250</v>
      </c>
      <c r="G705" s="81">
        <v>8</v>
      </c>
      <c r="H705" s="61" t="str">
        <f t="shared" si="71"/>
        <v/>
      </c>
      <c r="I705" s="62" t="str">
        <f t="shared" si="76"/>
        <v/>
      </c>
      <c r="J705" s="62" t="str">
        <f>IF(B705&lt;&gt;"",COUNTIF(B$9:$B10479,B705),"")</f>
        <v/>
      </c>
      <c r="K705" s="62"/>
      <c r="L705" s="62" t="str">
        <f>IF(B705&lt;&gt;"",COUNTIF(M$9:$M10479,F705),"")</f>
        <v/>
      </c>
      <c r="M705" s="62" t="str">
        <f t="shared" si="72"/>
        <v/>
      </c>
      <c r="N705" s="69" t="str">
        <f t="shared" si="73"/>
        <v/>
      </c>
      <c r="O705" s="69" t="str">
        <f>IF($N705="P",COUNTIF($N$9:$N$9781,"P")-'Rosa e Controlli'!$I$33,"0")</f>
        <v>0</v>
      </c>
      <c r="P705" s="69" t="str">
        <f>IF($N705="D",COUNTIF($N$9:$N$9781,"D")-'Rosa e Controlli'!$I$34,"0")</f>
        <v>0</v>
      </c>
      <c r="Q705" s="69" t="str">
        <f>IF($N705="C",COUNTIF($N$9:$N$9781,"C")-'Rosa e Controlli'!$I$35,"0")</f>
        <v>0</v>
      </c>
      <c r="R705" s="69" t="str">
        <f>IF($N705="A",COUNTIF($N$9:$N$9781,"A")-'Rosa e Controlli'!$I$36,"0")</f>
        <v>0</v>
      </c>
      <c r="S705" s="69">
        <f t="shared" si="74"/>
        <v>0</v>
      </c>
      <c r="T705" s="69" t="str">
        <f t="shared" si="75"/>
        <v/>
      </c>
      <c r="U705" s="69"/>
      <c r="V705" s="69"/>
      <c r="W705" s="69"/>
    </row>
    <row r="706" spans="1:23" x14ac:dyDescent="0.25">
      <c r="A706" s="61" t="str">
        <f t="shared" si="70"/>
        <v/>
      </c>
      <c r="B706" s="77"/>
      <c r="C706" s="81" t="s">
        <v>65</v>
      </c>
      <c r="D706" s="81">
        <v>883</v>
      </c>
      <c r="E706" s="81" t="s">
        <v>797</v>
      </c>
      <c r="F706" s="81" t="s">
        <v>262</v>
      </c>
      <c r="G706" s="81">
        <v>11</v>
      </c>
      <c r="H706" s="61" t="str">
        <f t="shared" si="71"/>
        <v/>
      </c>
      <c r="I706" s="62" t="str">
        <f t="shared" si="76"/>
        <v/>
      </c>
      <c r="J706" s="62" t="str">
        <f>IF(B706&lt;&gt;"",COUNTIF(B$9:$B10480,B706),"")</f>
        <v/>
      </c>
      <c r="K706" s="62"/>
      <c r="L706" s="62" t="str">
        <f>IF(B706&lt;&gt;"",COUNTIF(M$9:$M10480,F706),"")</f>
        <v/>
      </c>
      <c r="M706" s="62" t="str">
        <f t="shared" si="72"/>
        <v/>
      </c>
      <c r="N706" s="69" t="str">
        <f t="shared" si="73"/>
        <v/>
      </c>
      <c r="O706" s="69" t="str">
        <f>IF($N706="P",COUNTIF($N$9:$N$9781,"P")-'Rosa e Controlli'!$I$33,"0")</f>
        <v>0</v>
      </c>
      <c r="P706" s="69" t="str">
        <f>IF($N706="D",COUNTIF($N$9:$N$9781,"D")-'Rosa e Controlli'!$I$34,"0")</f>
        <v>0</v>
      </c>
      <c r="Q706" s="69" t="str">
        <f>IF($N706="C",COUNTIF($N$9:$N$9781,"C")-'Rosa e Controlli'!$I$35,"0")</f>
        <v>0</v>
      </c>
      <c r="R706" s="69" t="str">
        <f>IF($N706="A",COUNTIF($N$9:$N$9781,"A")-'Rosa e Controlli'!$I$36,"0")</f>
        <v>0</v>
      </c>
      <c r="S706" s="69">
        <f t="shared" si="74"/>
        <v>0</v>
      </c>
      <c r="T706" s="69" t="str">
        <f t="shared" si="75"/>
        <v/>
      </c>
      <c r="U706" s="69"/>
      <c r="V706" s="69"/>
      <c r="W706" s="69"/>
    </row>
    <row r="707" spans="1:23" x14ac:dyDescent="0.25">
      <c r="A707" s="61" t="str">
        <f t="shared" si="70"/>
        <v/>
      </c>
      <c r="B707" s="77"/>
      <c r="C707" s="81" t="s">
        <v>65</v>
      </c>
      <c r="D707" s="81">
        <v>884</v>
      </c>
      <c r="E707" s="81" t="s">
        <v>798</v>
      </c>
      <c r="F707" s="81" t="s">
        <v>262</v>
      </c>
      <c r="G707" s="81">
        <v>8</v>
      </c>
      <c r="H707" s="61" t="str">
        <f t="shared" si="71"/>
        <v/>
      </c>
      <c r="I707" s="62" t="str">
        <f t="shared" si="76"/>
        <v/>
      </c>
      <c r="J707" s="62" t="str">
        <f>IF(B707&lt;&gt;"",COUNTIF(B$9:$B10481,B707),"")</f>
        <v/>
      </c>
      <c r="K707" s="62"/>
      <c r="L707" s="62" t="str">
        <f>IF(B707&lt;&gt;"",COUNTIF(M$9:$M10481,F707),"")</f>
        <v/>
      </c>
      <c r="M707" s="62" t="str">
        <f t="shared" si="72"/>
        <v/>
      </c>
      <c r="N707" s="69" t="str">
        <f t="shared" si="73"/>
        <v/>
      </c>
      <c r="O707" s="69" t="str">
        <f>IF($N707="P",COUNTIF($N$9:$N$9781,"P")-'Rosa e Controlli'!$I$33,"0")</f>
        <v>0</v>
      </c>
      <c r="P707" s="69" t="str">
        <f>IF($N707="D",COUNTIF($N$9:$N$9781,"D")-'Rosa e Controlli'!$I$34,"0")</f>
        <v>0</v>
      </c>
      <c r="Q707" s="69" t="str">
        <f>IF($N707="C",COUNTIF($N$9:$N$9781,"C")-'Rosa e Controlli'!$I$35,"0")</f>
        <v>0</v>
      </c>
      <c r="R707" s="69" t="str">
        <f>IF($N707="A",COUNTIF($N$9:$N$9781,"A")-'Rosa e Controlli'!$I$36,"0")</f>
        <v>0</v>
      </c>
      <c r="S707" s="69">
        <f t="shared" si="74"/>
        <v>0</v>
      </c>
      <c r="T707" s="69" t="str">
        <f t="shared" si="75"/>
        <v/>
      </c>
      <c r="U707" s="69"/>
      <c r="V707" s="69"/>
      <c r="W707" s="69"/>
    </row>
    <row r="708" spans="1:23" x14ac:dyDescent="0.25">
      <c r="A708" s="61" t="str">
        <f t="shared" si="70"/>
        <v/>
      </c>
      <c r="B708" s="77"/>
      <c r="C708" s="81" t="s">
        <v>65</v>
      </c>
      <c r="D708" s="81">
        <v>885</v>
      </c>
      <c r="E708" s="81" t="s">
        <v>799</v>
      </c>
      <c r="F708" s="81" t="s">
        <v>228</v>
      </c>
      <c r="G708" s="81">
        <v>8</v>
      </c>
      <c r="H708" s="61" t="str">
        <f t="shared" si="71"/>
        <v/>
      </c>
      <c r="I708" s="62" t="str">
        <f t="shared" si="76"/>
        <v/>
      </c>
      <c r="J708" s="62" t="str">
        <f>IF(B708&lt;&gt;"",COUNTIF(B$9:$B10482,B708),"")</f>
        <v/>
      </c>
      <c r="K708" s="62"/>
      <c r="L708" s="62" t="str">
        <f>IF(B708&lt;&gt;"",COUNTIF(M$9:$M10482,F708),"")</f>
        <v/>
      </c>
      <c r="M708" s="62" t="str">
        <f t="shared" si="72"/>
        <v/>
      </c>
      <c r="N708" s="69" t="str">
        <f t="shared" si="73"/>
        <v/>
      </c>
      <c r="O708" s="69" t="str">
        <f>IF($N708="P",COUNTIF($N$9:$N$9781,"P")-'Rosa e Controlli'!$I$33,"0")</f>
        <v>0</v>
      </c>
      <c r="P708" s="69" t="str">
        <f>IF($N708="D",COUNTIF($N$9:$N$9781,"D")-'Rosa e Controlli'!$I$34,"0")</f>
        <v>0</v>
      </c>
      <c r="Q708" s="69" t="str">
        <f>IF($N708="C",COUNTIF($N$9:$N$9781,"C")-'Rosa e Controlli'!$I$35,"0")</f>
        <v>0</v>
      </c>
      <c r="R708" s="69" t="str">
        <f>IF($N708="A",COUNTIF($N$9:$N$9781,"A")-'Rosa e Controlli'!$I$36,"0")</f>
        <v>0</v>
      </c>
      <c r="S708" s="69">
        <f t="shared" si="74"/>
        <v>0</v>
      </c>
      <c r="T708" s="69" t="str">
        <f t="shared" si="75"/>
        <v/>
      </c>
      <c r="U708" s="69"/>
      <c r="V708" s="69"/>
      <c r="W708" s="69"/>
    </row>
    <row r="709" spans="1:23" x14ac:dyDescent="0.25">
      <c r="A709" s="61" t="str">
        <f t="shared" si="70"/>
        <v/>
      </c>
      <c r="B709" s="77"/>
      <c r="C709" s="81" t="s">
        <v>65</v>
      </c>
      <c r="D709" s="81">
        <v>886</v>
      </c>
      <c r="E709" s="81" t="s">
        <v>800</v>
      </c>
      <c r="F709" s="81" t="s">
        <v>240</v>
      </c>
      <c r="G709" s="81">
        <v>4</v>
      </c>
      <c r="H709" s="61" t="str">
        <f t="shared" si="71"/>
        <v/>
      </c>
      <c r="I709" s="62" t="str">
        <f t="shared" si="76"/>
        <v/>
      </c>
      <c r="J709" s="62" t="str">
        <f>IF(B709&lt;&gt;"",COUNTIF(B$9:$B10483,B709),"")</f>
        <v/>
      </c>
      <c r="K709" s="62"/>
      <c r="L709" s="62" t="str">
        <f>IF(B709&lt;&gt;"",COUNTIF(M$9:$M10483,F709),"")</f>
        <v/>
      </c>
      <c r="M709" s="62" t="str">
        <f t="shared" si="72"/>
        <v/>
      </c>
      <c r="N709" s="69" t="str">
        <f t="shared" si="73"/>
        <v/>
      </c>
      <c r="O709" s="69" t="str">
        <f>IF($N709="P",COUNTIF($N$9:$N$9781,"P")-'Rosa e Controlli'!$I$33,"0")</f>
        <v>0</v>
      </c>
      <c r="P709" s="69" t="str">
        <f>IF($N709="D",COUNTIF($N$9:$N$9781,"D")-'Rosa e Controlli'!$I$34,"0")</f>
        <v>0</v>
      </c>
      <c r="Q709" s="69" t="str">
        <f>IF($N709="C",COUNTIF($N$9:$N$9781,"C")-'Rosa e Controlli'!$I$35,"0")</f>
        <v>0</v>
      </c>
      <c r="R709" s="69" t="str">
        <f>IF($N709="A",COUNTIF($N$9:$N$9781,"A")-'Rosa e Controlli'!$I$36,"0")</f>
        <v>0</v>
      </c>
      <c r="S709" s="69">
        <f t="shared" si="74"/>
        <v>0</v>
      </c>
      <c r="T709" s="69" t="str">
        <f t="shared" si="75"/>
        <v/>
      </c>
      <c r="U709" s="69"/>
      <c r="V709" s="69"/>
      <c r="W709" s="69"/>
    </row>
    <row r="710" spans="1:23" x14ac:dyDescent="0.25">
      <c r="A710" s="61" t="str">
        <f t="shared" si="70"/>
        <v/>
      </c>
      <c r="B710" s="77"/>
      <c r="C710" s="81" t="s">
        <v>65</v>
      </c>
      <c r="D710" s="81">
        <v>887</v>
      </c>
      <c r="E710" s="81" t="s">
        <v>184</v>
      </c>
      <c r="F710" s="81" t="s">
        <v>62</v>
      </c>
      <c r="G710" s="81">
        <v>6</v>
      </c>
      <c r="H710" s="61" t="str">
        <f t="shared" si="71"/>
        <v/>
      </c>
      <c r="I710" s="62" t="str">
        <f t="shared" si="76"/>
        <v/>
      </c>
      <c r="J710" s="62" t="str">
        <f>IF(B710&lt;&gt;"",COUNTIF(B$9:$B10484,B710),"")</f>
        <v/>
      </c>
      <c r="K710" s="62"/>
      <c r="L710" s="62" t="str">
        <f>IF(B710&lt;&gt;"",COUNTIF(M$9:$M10484,F710),"")</f>
        <v/>
      </c>
      <c r="M710" s="62" t="str">
        <f t="shared" si="72"/>
        <v/>
      </c>
      <c r="N710" s="69" t="str">
        <f t="shared" si="73"/>
        <v/>
      </c>
      <c r="O710" s="69" t="str">
        <f>IF($N710="P",COUNTIF($N$9:$N$9781,"P")-'Rosa e Controlli'!$I$33,"0")</f>
        <v>0</v>
      </c>
      <c r="P710" s="69" t="str">
        <f>IF($N710="D",COUNTIF($N$9:$N$9781,"D")-'Rosa e Controlli'!$I$34,"0")</f>
        <v>0</v>
      </c>
      <c r="Q710" s="69" t="str">
        <f>IF($N710="C",COUNTIF($N$9:$N$9781,"C")-'Rosa e Controlli'!$I$35,"0")</f>
        <v>0</v>
      </c>
      <c r="R710" s="69" t="str">
        <f>IF($N710="A",COUNTIF($N$9:$N$9781,"A")-'Rosa e Controlli'!$I$36,"0")</f>
        <v>0</v>
      </c>
      <c r="S710" s="69">
        <f t="shared" si="74"/>
        <v>0</v>
      </c>
      <c r="T710" s="69" t="str">
        <f t="shared" si="75"/>
        <v/>
      </c>
      <c r="U710" s="69"/>
      <c r="V710" s="69"/>
      <c r="W710" s="69"/>
    </row>
    <row r="711" spans="1:23" x14ac:dyDescent="0.25">
      <c r="A711" s="61" t="str">
        <f t="shared" si="70"/>
        <v/>
      </c>
      <c r="B711" s="77"/>
      <c r="C711" s="81" t="s">
        <v>65</v>
      </c>
      <c r="D711" s="81">
        <v>888</v>
      </c>
      <c r="E711" s="81" t="s">
        <v>801</v>
      </c>
      <c r="F711" s="81" t="s">
        <v>290</v>
      </c>
      <c r="G711" s="81">
        <v>10</v>
      </c>
      <c r="H711" s="61" t="str">
        <f t="shared" si="71"/>
        <v/>
      </c>
      <c r="I711" s="62" t="str">
        <f t="shared" si="76"/>
        <v/>
      </c>
      <c r="J711" s="62" t="str">
        <f>IF(B711&lt;&gt;"",COUNTIF(B$9:$B10485,B711),"")</f>
        <v/>
      </c>
      <c r="K711" s="62"/>
      <c r="L711" s="62" t="str">
        <f>IF(B711&lt;&gt;"",COUNTIF(M$9:$M10485,F711),"")</f>
        <v/>
      </c>
      <c r="M711" s="62" t="str">
        <f t="shared" si="72"/>
        <v/>
      </c>
      <c r="N711" s="69" t="str">
        <f t="shared" si="73"/>
        <v/>
      </c>
      <c r="O711" s="69" t="str">
        <f>IF($N711="P",COUNTIF($N$9:$N$9781,"P")-'Rosa e Controlli'!$I$33,"0")</f>
        <v>0</v>
      </c>
      <c r="P711" s="69" t="str">
        <f>IF($N711="D",COUNTIF($N$9:$N$9781,"D")-'Rosa e Controlli'!$I$34,"0")</f>
        <v>0</v>
      </c>
      <c r="Q711" s="69" t="str">
        <f>IF($N711="C",COUNTIF($N$9:$N$9781,"C")-'Rosa e Controlli'!$I$35,"0")</f>
        <v>0</v>
      </c>
      <c r="R711" s="69" t="str">
        <f>IF($N711="A",COUNTIF($N$9:$N$9781,"A")-'Rosa e Controlli'!$I$36,"0")</f>
        <v>0</v>
      </c>
      <c r="S711" s="69">
        <f t="shared" si="74"/>
        <v>0</v>
      </c>
      <c r="T711" s="69" t="str">
        <f t="shared" si="75"/>
        <v/>
      </c>
      <c r="U711" s="69"/>
      <c r="V711" s="69"/>
      <c r="W711" s="69"/>
    </row>
    <row r="712" spans="1:23" x14ac:dyDescent="0.25">
      <c r="A712" s="61" t="str">
        <f t="shared" si="70"/>
        <v/>
      </c>
      <c r="B712" s="77"/>
      <c r="C712" s="81" t="s">
        <v>65</v>
      </c>
      <c r="D712" s="81">
        <v>889</v>
      </c>
      <c r="E712" s="81" t="s">
        <v>802</v>
      </c>
      <c r="F712" s="81" t="s">
        <v>252</v>
      </c>
      <c r="G712" s="81">
        <v>5</v>
      </c>
      <c r="H712" s="61" t="str">
        <f t="shared" si="71"/>
        <v/>
      </c>
      <c r="I712" s="62" t="str">
        <f t="shared" si="76"/>
        <v/>
      </c>
      <c r="J712" s="62" t="str">
        <f>IF(B712&lt;&gt;"",COUNTIF(B$9:$B10486,B712),"")</f>
        <v/>
      </c>
      <c r="K712" s="62"/>
      <c r="L712" s="62" t="str">
        <f>IF(B712&lt;&gt;"",COUNTIF(M$9:$M10486,F712),"")</f>
        <v/>
      </c>
      <c r="M712" s="62" t="str">
        <f t="shared" si="72"/>
        <v/>
      </c>
      <c r="N712" s="69" t="str">
        <f t="shared" si="73"/>
        <v/>
      </c>
      <c r="O712" s="69" t="str">
        <f>IF($N712="P",COUNTIF($N$9:$N$9781,"P")-'Rosa e Controlli'!$I$33,"0")</f>
        <v>0</v>
      </c>
      <c r="P712" s="69" t="str">
        <f>IF($N712="D",COUNTIF($N$9:$N$9781,"D")-'Rosa e Controlli'!$I$34,"0")</f>
        <v>0</v>
      </c>
      <c r="Q712" s="69" t="str">
        <f>IF($N712="C",COUNTIF($N$9:$N$9781,"C")-'Rosa e Controlli'!$I$35,"0")</f>
        <v>0</v>
      </c>
      <c r="R712" s="69" t="str">
        <f>IF($N712="A",COUNTIF($N$9:$N$9781,"A")-'Rosa e Controlli'!$I$36,"0")</f>
        <v>0</v>
      </c>
      <c r="S712" s="69">
        <f t="shared" si="74"/>
        <v>0</v>
      </c>
      <c r="T712" s="69" t="str">
        <f t="shared" si="75"/>
        <v/>
      </c>
      <c r="U712" s="69"/>
      <c r="V712" s="69"/>
      <c r="W712" s="69"/>
    </row>
    <row r="713" spans="1:23" x14ac:dyDescent="0.25">
      <c r="A713" s="61" t="str">
        <f t="shared" ref="A713:A776" si="77">H713</f>
        <v/>
      </c>
      <c r="B713" s="77"/>
      <c r="C713" s="81" t="s">
        <v>65</v>
      </c>
      <c r="D713" s="81">
        <v>890</v>
      </c>
      <c r="E713" s="81" t="s">
        <v>214</v>
      </c>
      <c r="F713" s="81" t="s">
        <v>58</v>
      </c>
      <c r="G713" s="81">
        <v>14</v>
      </c>
      <c r="H713" s="61" t="str">
        <f t="shared" ref="H713:H776" si="78">IF(B713&lt;&gt;"",IF(I713="","Ok","errore"),"")</f>
        <v/>
      </c>
      <c r="I713" s="62" t="str">
        <f t="shared" si="76"/>
        <v/>
      </c>
      <c r="J713" s="62" t="str">
        <f>IF(B713&lt;&gt;"",COUNTIF(B$9:$B10487,B713),"")</f>
        <v/>
      </c>
      <c r="K713" s="62"/>
      <c r="L713" s="62" t="str">
        <f>IF(B713&lt;&gt;"",COUNTIF(M$9:$M10487,F713),"")</f>
        <v/>
      </c>
      <c r="M713" s="62" t="str">
        <f t="shared" ref="M713:M776" si="79">IF(B713&lt;&gt;"",F713,"")</f>
        <v/>
      </c>
      <c r="N713" s="69" t="str">
        <f t="shared" ref="N713:N776" si="80">IF(B713&lt;&gt;"",C713,"")</f>
        <v/>
      </c>
      <c r="O713" s="69" t="str">
        <f>IF($N713="P",COUNTIF($N$9:$N$9781,"P")-'Rosa e Controlli'!$I$33,"0")</f>
        <v>0</v>
      </c>
      <c r="P713" s="69" t="str">
        <f>IF($N713="D",COUNTIF($N$9:$N$9781,"D")-'Rosa e Controlli'!$I$34,"0")</f>
        <v>0</v>
      </c>
      <c r="Q713" s="69" t="str">
        <f>IF($N713="C",COUNTIF($N$9:$N$9781,"C")-'Rosa e Controlli'!$I$35,"0")</f>
        <v>0</v>
      </c>
      <c r="R713" s="69" t="str">
        <f>IF($N713="A",COUNTIF($N$9:$N$9781,"A")-'Rosa e Controlli'!$I$36,"0")</f>
        <v>0</v>
      </c>
      <c r="S713" s="69">
        <f t="shared" ref="S713:S776" si="81">SUM(O713:R713)</f>
        <v>0</v>
      </c>
      <c r="T713" s="69" t="str">
        <f t="shared" ref="T713:T776" si="82">IF(AND(B713&lt;&gt;"",OR(B713&lt;1,B713&gt;23)),"NO","")</f>
        <v/>
      </c>
      <c r="U713" s="69"/>
      <c r="V713" s="69"/>
      <c r="W713" s="69"/>
    </row>
    <row r="714" spans="1:23" x14ac:dyDescent="0.25">
      <c r="A714" s="61" t="str">
        <f t="shared" si="77"/>
        <v/>
      </c>
      <c r="B714" s="77"/>
      <c r="C714" s="81" t="s">
        <v>65</v>
      </c>
      <c r="D714" s="81">
        <v>891</v>
      </c>
      <c r="E714" s="81" t="s">
        <v>803</v>
      </c>
      <c r="F714" s="81" t="s">
        <v>62</v>
      </c>
      <c r="G714" s="81">
        <v>7</v>
      </c>
      <c r="H714" s="61" t="str">
        <f t="shared" si="78"/>
        <v/>
      </c>
      <c r="I714" s="62" t="str">
        <f t="shared" ref="I714:I777" si="83">IF(B714&lt;&gt;"",IF(L714&gt;3,"Troppi giocatori ("&amp;L714&amp;") della nazionale '"&amp;F714&amp;"'",IF(AND(J714&gt;1,J714&lt;&gt;""),"Numero di maglia assegnato "&amp;J714&amp;" volte",IF(AND(N714="P",S714&gt;0),"Troppi Portieri in squadra",IF(AND(N714="D",S714&gt;0),"Troppi Difensori in squadra",IF(AND(N714="C",S714&gt;0),"Troppi Centrocampisti in squadra",IF(AND(N714="A",S714&gt;0),"Troppi Attaccanti in squadra",IF(T714="NO","Numero di maglia errato",""))))))),"")</f>
        <v/>
      </c>
      <c r="J714" s="62" t="str">
        <f>IF(B714&lt;&gt;"",COUNTIF(B$9:$B10488,B714),"")</f>
        <v/>
      </c>
      <c r="K714" s="62"/>
      <c r="L714" s="62" t="str">
        <f>IF(B714&lt;&gt;"",COUNTIF(M$9:$M10488,F714),"")</f>
        <v/>
      </c>
      <c r="M714" s="62" t="str">
        <f t="shared" si="79"/>
        <v/>
      </c>
      <c r="N714" s="69" t="str">
        <f t="shared" si="80"/>
        <v/>
      </c>
      <c r="O714" s="69" t="str">
        <f>IF($N714="P",COUNTIF($N$9:$N$9781,"P")-'Rosa e Controlli'!$I$33,"0")</f>
        <v>0</v>
      </c>
      <c r="P714" s="69" t="str">
        <f>IF($N714="D",COUNTIF($N$9:$N$9781,"D")-'Rosa e Controlli'!$I$34,"0")</f>
        <v>0</v>
      </c>
      <c r="Q714" s="69" t="str">
        <f>IF($N714="C",COUNTIF($N$9:$N$9781,"C")-'Rosa e Controlli'!$I$35,"0")</f>
        <v>0</v>
      </c>
      <c r="R714" s="69" t="str">
        <f>IF($N714="A",COUNTIF($N$9:$N$9781,"A")-'Rosa e Controlli'!$I$36,"0")</f>
        <v>0</v>
      </c>
      <c r="S714" s="69">
        <f t="shared" si="81"/>
        <v>0</v>
      </c>
      <c r="T714" s="69" t="str">
        <f t="shared" si="82"/>
        <v/>
      </c>
      <c r="U714" s="69"/>
      <c r="V714" s="69"/>
      <c r="W714" s="69"/>
    </row>
    <row r="715" spans="1:23" x14ac:dyDescent="0.25">
      <c r="A715" s="61" t="str">
        <f t="shared" si="77"/>
        <v/>
      </c>
      <c r="B715" s="77"/>
      <c r="C715" s="81" t="s">
        <v>65</v>
      </c>
      <c r="D715" s="81">
        <v>892</v>
      </c>
      <c r="E715" s="81" t="s">
        <v>186</v>
      </c>
      <c r="F715" s="81" t="s">
        <v>54</v>
      </c>
      <c r="G715" s="81">
        <v>20</v>
      </c>
      <c r="H715" s="61" t="str">
        <f t="shared" si="78"/>
        <v/>
      </c>
      <c r="I715" s="62" t="str">
        <f t="shared" si="83"/>
        <v/>
      </c>
      <c r="J715" s="62" t="str">
        <f>IF(B715&lt;&gt;"",COUNTIF(B$9:$B10489,B715),"")</f>
        <v/>
      </c>
      <c r="K715" s="62"/>
      <c r="L715" s="62" t="str">
        <f>IF(B715&lt;&gt;"",COUNTIF(M$9:$M10489,F715),"")</f>
        <v/>
      </c>
      <c r="M715" s="62" t="str">
        <f t="shared" si="79"/>
        <v/>
      </c>
      <c r="N715" s="69" t="str">
        <f t="shared" si="80"/>
        <v/>
      </c>
      <c r="O715" s="69" t="str">
        <f>IF($N715="P",COUNTIF($N$9:$N$9781,"P")-'Rosa e Controlli'!$I$33,"0")</f>
        <v>0</v>
      </c>
      <c r="P715" s="69" t="str">
        <f>IF($N715="D",COUNTIF($N$9:$N$9781,"D")-'Rosa e Controlli'!$I$34,"0")</f>
        <v>0</v>
      </c>
      <c r="Q715" s="69" t="str">
        <f>IF($N715="C",COUNTIF($N$9:$N$9781,"C")-'Rosa e Controlli'!$I$35,"0")</f>
        <v>0</v>
      </c>
      <c r="R715" s="69" t="str">
        <f>IF($N715="A",COUNTIF($N$9:$N$9781,"A")-'Rosa e Controlli'!$I$36,"0")</f>
        <v>0</v>
      </c>
      <c r="S715" s="69">
        <f t="shared" si="81"/>
        <v>0</v>
      </c>
      <c r="T715" s="69" t="str">
        <f t="shared" si="82"/>
        <v/>
      </c>
      <c r="U715" s="69"/>
      <c r="V715" s="69"/>
      <c r="W715" s="69"/>
    </row>
    <row r="716" spans="1:23" x14ac:dyDescent="0.25">
      <c r="A716" s="61" t="str">
        <f t="shared" si="77"/>
        <v/>
      </c>
      <c r="B716" s="77"/>
      <c r="C716" s="81" t="s">
        <v>65</v>
      </c>
      <c r="D716" s="81">
        <v>893</v>
      </c>
      <c r="E716" s="81" t="s">
        <v>211</v>
      </c>
      <c r="F716" s="81" t="s">
        <v>60</v>
      </c>
      <c r="G716" s="81">
        <v>45</v>
      </c>
      <c r="H716" s="61" t="str">
        <f t="shared" si="78"/>
        <v/>
      </c>
      <c r="I716" s="62" t="str">
        <f t="shared" si="83"/>
        <v/>
      </c>
      <c r="J716" s="62" t="str">
        <f>IF(B716&lt;&gt;"",COUNTIF(B$9:$B10490,B716),"")</f>
        <v/>
      </c>
      <c r="K716" s="62"/>
      <c r="L716" s="62" t="str">
        <f>IF(B716&lt;&gt;"",COUNTIF(M$9:$M10490,F716),"")</f>
        <v/>
      </c>
      <c r="M716" s="62" t="str">
        <f t="shared" si="79"/>
        <v/>
      </c>
      <c r="N716" s="69" t="str">
        <f t="shared" si="80"/>
        <v/>
      </c>
      <c r="O716" s="69" t="str">
        <f>IF($N716="P",COUNTIF($N$9:$N$9781,"P")-'Rosa e Controlli'!$I$33,"0")</f>
        <v>0</v>
      </c>
      <c r="P716" s="69" t="str">
        <f>IF($N716="D",COUNTIF($N$9:$N$9781,"D")-'Rosa e Controlli'!$I$34,"0")</f>
        <v>0</v>
      </c>
      <c r="Q716" s="69" t="str">
        <f>IF($N716="C",COUNTIF($N$9:$N$9781,"C")-'Rosa e Controlli'!$I$35,"0")</f>
        <v>0</v>
      </c>
      <c r="R716" s="69" t="str">
        <f>IF($N716="A",COUNTIF($N$9:$N$9781,"A")-'Rosa e Controlli'!$I$36,"0")</f>
        <v>0</v>
      </c>
      <c r="S716" s="69">
        <f t="shared" si="81"/>
        <v>0</v>
      </c>
      <c r="T716" s="69" t="str">
        <f t="shared" si="82"/>
        <v/>
      </c>
      <c r="U716" s="69"/>
      <c r="V716" s="69"/>
      <c r="W716" s="69"/>
    </row>
    <row r="717" spans="1:23" x14ac:dyDescent="0.25">
      <c r="A717" s="61" t="str">
        <f t="shared" si="77"/>
        <v/>
      </c>
      <c r="B717" s="77"/>
      <c r="C717" s="81" t="s">
        <v>65</v>
      </c>
      <c r="D717" s="81">
        <v>894</v>
      </c>
      <c r="E717" s="81" t="s">
        <v>804</v>
      </c>
      <c r="F717" s="81" t="s">
        <v>238</v>
      </c>
      <c r="G717" s="81">
        <v>8</v>
      </c>
      <c r="H717" s="61" t="str">
        <f t="shared" si="78"/>
        <v/>
      </c>
      <c r="I717" s="62" t="str">
        <f t="shared" si="83"/>
        <v/>
      </c>
      <c r="J717" s="62" t="str">
        <f>IF(B717&lt;&gt;"",COUNTIF(B$9:$B10491,B717),"")</f>
        <v/>
      </c>
      <c r="K717" s="62"/>
      <c r="L717" s="62" t="str">
        <f>IF(B717&lt;&gt;"",COUNTIF(M$9:$M10491,F717),"")</f>
        <v/>
      </c>
      <c r="M717" s="62" t="str">
        <f t="shared" si="79"/>
        <v/>
      </c>
      <c r="N717" s="69" t="str">
        <f t="shared" si="80"/>
        <v/>
      </c>
      <c r="O717" s="69" t="str">
        <f>IF($N717="P",COUNTIF($N$9:$N$9781,"P")-'Rosa e Controlli'!$I$33,"0")</f>
        <v>0</v>
      </c>
      <c r="P717" s="69" t="str">
        <f>IF($N717="D",COUNTIF($N$9:$N$9781,"D")-'Rosa e Controlli'!$I$34,"0")</f>
        <v>0</v>
      </c>
      <c r="Q717" s="69" t="str">
        <f>IF($N717="C",COUNTIF($N$9:$N$9781,"C")-'Rosa e Controlli'!$I$35,"0")</f>
        <v>0</v>
      </c>
      <c r="R717" s="69" t="str">
        <f>IF($N717="A",COUNTIF($N$9:$N$9781,"A")-'Rosa e Controlli'!$I$36,"0")</f>
        <v>0</v>
      </c>
      <c r="S717" s="69">
        <f t="shared" si="81"/>
        <v>0</v>
      </c>
      <c r="T717" s="69" t="str">
        <f t="shared" si="82"/>
        <v/>
      </c>
      <c r="U717" s="69"/>
      <c r="V717" s="69"/>
      <c r="W717" s="69"/>
    </row>
    <row r="718" spans="1:23" x14ac:dyDescent="0.25">
      <c r="A718" s="61" t="str">
        <f t="shared" si="77"/>
        <v/>
      </c>
      <c r="B718" s="77"/>
      <c r="C718" s="81" t="s">
        <v>65</v>
      </c>
      <c r="D718" s="81">
        <v>895</v>
      </c>
      <c r="E718" s="81" t="s">
        <v>805</v>
      </c>
      <c r="F718" s="81" t="s">
        <v>250</v>
      </c>
      <c r="G718" s="81">
        <v>5</v>
      </c>
      <c r="H718" s="61" t="str">
        <f t="shared" si="78"/>
        <v/>
      </c>
      <c r="I718" s="62" t="str">
        <f t="shared" si="83"/>
        <v/>
      </c>
      <c r="J718" s="62" t="str">
        <f>IF(B718&lt;&gt;"",COUNTIF(B$9:$B10492,B718),"")</f>
        <v/>
      </c>
      <c r="K718" s="62"/>
      <c r="L718" s="62" t="str">
        <f>IF(B718&lt;&gt;"",COUNTIF(M$9:$M10492,F718),"")</f>
        <v/>
      </c>
      <c r="M718" s="62" t="str">
        <f t="shared" si="79"/>
        <v/>
      </c>
      <c r="N718" s="69" t="str">
        <f t="shared" si="80"/>
        <v/>
      </c>
      <c r="O718" s="69" t="str">
        <f>IF($N718="P",COUNTIF($N$9:$N$9781,"P")-'Rosa e Controlli'!$I$33,"0")</f>
        <v>0</v>
      </c>
      <c r="P718" s="69" t="str">
        <f>IF($N718="D",COUNTIF($N$9:$N$9781,"D")-'Rosa e Controlli'!$I$34,"0")</f>
        <v>0</v>
      </c>
      <c r="Q718" s="69" t="str">
        <f>IF($N718="C",COUNTIF($N$9:$N$9781,"C")-'Rosa e Controlli'!$I$35,"0")</f>
        <v>0</v>
      </c>
      <c r="R718" s="69" t="str">
        <f>IF($N718="A",COUNTIF($N$9:$N$9781,"A")-'Rosa e Controlli'!$I$36,"0")</f>
        <v>0</v>
      </c>
      <c r="S718" s="69">
        <f t="shared" si="81"/>
        <v>0</v>
      </c>
      <c r="T718" s="69" t="str">
        <f t="shared" si="82"/>
        <v/>
      </c>
      <c r="U718" s="69"/>
      <c r="V718" s="69"/>
      <c r="W718" s="69"/>
    </row>
    <row r="719" spans="1:23" x14ac:dyDescent="0.25">
      <c r="A719" s="61" t="str">
        <f t="shared" si="77"/>
        <v/>
      </c>
      <c r="B719" s="77"/>
      <c r="C719" s="81" t="s">
        <v>65</v>
      </c>
      <c r="D719" s="81">
        <v>896</v>
      </c>
      <c r="E719" s="81" t="s">
        <v>806</v>
      </c>
      <c r="F719" s="81" t="s">
        <v>255</v>
      </c>
      <c r="G719" s="81">
        <v>38</v>
      </c>
      <c r="H719" s="61" t="str">
        <f t="shared" si="78"/>
        <v/>
      </c>
      <c r="I719" s="62" t="str">
        <f t="shared" si="83"/>
        <v/>
      </c>
      <c r="J719" s="62" t="str">
        <f>IF(B719&lt;&gt;"",COUNTIF(B$9:$B10493,B719),"")</f>
        <v/>
      </c>
      <c r="K719" s="62"/>
      <c r="L719" s="62" t="str">
        <f>IF(B719&lt;&gt;"",COUNTIF(M$9:$M10493,F719),"")</f>
        <v/>
      </c>
      <c r="M719" s="62" t="str">
        <f t="shared" si="79"/>
        <v/>
      </c>
      <c r="N719" s="69" t="str">
        <f t="shared" si="80"/>
        <v/>
      </c>
      <c r="O719" s="69" t="str">
        <f>IF($N719="P",COUNTIF($N$9:$N$9781,"P")-'Rosa e Controlli'!$I$33,"0")</f>
        <v>0</v>
      </c>
      <c r="P719" s="69" t="str">
        <f>IF($N719="D",COUNTIF($N$9:$N$9781,"D")-'Rosa e Controlli'!$I$34,"0")</f>
        <v>0</v>
      </c>
      <c r="Q719" s="69" t="str">
        <f>IF($N719="C",COUNTIF($N$9:$N$9781,"C")-'Rosa e Controlli'!$I$35,"0")</f>
        <v>0</v>
      </c>
      <c r="R719" s="69" t="str">
        <f>IF($N719="A",COUNTIF($N$9:$N$9781,"A")-'Rosa e Controlli'!$I$36,"0")</f>
        <v>0</v>
      </c>
      <c r="S719" s="69">
        <f t="shared" si="81"/>
        <v>0</v>
      </c>
      <c r="T719" s="69" t="str">
        <f t="shared" si="82"/>
        <v/>
      </c>
      <c r="U719" s="69"/>
      <c r="V719" s="69"/>
      <c r="W719" s="69"/>
    </row>
    <row r="720" spans="1:23" x14ac:dyDescent="0.25">
      <c r="A720" s="61" t="str">
        <f t="shared" si="77"/>
        <v/>
      </c>
      <c r="B720" s="77"/>
      <c r="C720" s="81" t="s">
        <v>65</v>
      </c>
      <c r="D720" s="81">
        <v>897</v>
      </c>
      <c r="E720" s="81" t="s">
        <v>212</v>
      </c>
      <c r="F720" s="81" t="s">
        <v>61</v>
      </c>
      <c r="G720" s="81">
        <v>12</v>
      </c>
      <c r="H720" s="61" t="str">
        <f t="shared" si="78"/>
        <v/>
      </c>
      <c r="I720" s="62" t="str">
        <f t="shared" si="83"/>
        <v/>
      </c>
      <c r="J720" s="62" t="str">
        <f>IF(B720&lt;&gt;"",COUNTIF(B$9:$B10494,B720),"")</f>
        <v/>
      </c>
      <c r="K720" s="62"/>
      <c r="L720" s="62" t="str">
        <f>IF(B720&lt;&gt;"",COUNTIF(M$9:$M10494,F720),"")</f>
        <v/>
      </c>
      <c r="M720" s="62" t="str">
        <f t="shared" si="79"/>
        <v/>
      </c>
      <c r="N720" s="69" t="str">
        <f t="shared" si="80"/>
        <v/>
      </c>
      <c r="O720" s="69" t="str">
        <f>IF($N720="P",COUNTIF($N$9:$N$9781,"P")-'Rosa e Controlli'!$I$33,"0")</f>
        <v>0</v>
      </c>
      <c r="P720" s="69" t="str">
        <f>IF($N720="D",COUNTIF($N$9:$N$9781,"D")-'Rosa e Controlli'!$I$34,"0")</f>
        <v>0</v>
      </c>
      <c r="Q720" s="69" t="str">
        <f>IF($N720="C",COUNTIF($N$9:$N$9781,"C")-'Rosa e Controlli'!$I$35,"0")</f>
        <v>0</v>
      </c>
      <c r="R720" s="69" t="str">
        <f>IF($N720="A",COUNTIF($N$9:$N$9781,"A")-'Rosa e Controlli'!$I$36,"0")</f>
        <v>0</v>
      </c>
      <c r="S720" s="69">
        <f t="shared" si="81"/>
        <v>0</v>
      </c>
      <c r="T720" s="69" t="str">
        <f t="shared" si="82"/>
        <v/>
      </c>
      <c r="U720" s="69"/>
      <c r="V720" s="69"/>
      <c r="W720" s="69"/>
    </row>
    <row r="721" spans="1:23" x14ac:dyDescent="0.25">
      <c r="A721" s="61" t="str">
        <f t="shared" si="77"/>
        <v/>
      </c>
      <c r="B721" s="77"/>
      <c r="C721" s="81" t="s">
        <v>65</v>
      </c>
      <c r="D721" s="81">
        <v>898</v>
      </c>
      <c r="E721" s="81" t="s">
        <v>187</v>
      </c>
      <c r="F721" s="81" t="s">
        <v>61</v>
      </c>
      <c r="G721" s="81">
        <v>16</v>
      </c>
      <c r="H721" s="61" t="str">
        <f t="shared" si="78"/>
        <v/>
      </c>
      <c r="I721" s="62" t="str">
        <f t="shared" si="83"/>
        <v/>
      </c>
      <c r="J721" s="62" t="str">
        <f>IF(B721&lt;&gt;"",COUNTIF(B$9:$B10495,B721),"")</f>
        <v/>
      </c>
      <c r="K721" s="62"/>
      <c r="L721" s="62" t="str">
        <f>IF(B721&lt;&gt;"",COUNTIF(M$9:$M10495,F721),"")</f>
        <v/>
      </c>
      <c r="M721" s="62" t="str">
        <f t="shared" si="79"/>
        <v/>
      </c>
      <c r="N721" s="69" t="str">
        <f t="shared" si="80"/>
        <v/>
      </c>
      <c r="O721" s="69" t="str">
        <f>IF($N721="P",COUNTIF($N$9:$N$9781,"P")-'Rosa e Controlli'!$I$33,"0")</f>
        <v>0</v>
      </c>
      <c r="P721" s="69" t="str">
        <f>IF($N721="D",COUNTIF($N$9:$N$9781,"D")-'Rosa e Controlli'!$I$34,"0")</f>
        <v>0</v>
      </c>
      <c r="Q721" s="69" t="str">
        <f>IF($N721="C",COUNTIF($N$9:$N$9781,"C")-'Rosa e Controlli'!$I$35,"0")</f>
        <v>0</v>
      </c>
      <c r="R721" s="69" t="str">
        <f>IF($N721="A",COUNTIF($N$9:$N$9781,"A")-'Rosa e Controlli'!$I$36,"0")</f>
        <v>0</v>
      </c>
      <c r="S721" s="69">
        <f t="shared" si="81"/>
        <v>0</v>
      </c>
      <c r="T721" s="69" t="str">
        <f t="shared" si="82"/>
        <v/>
      </c>
      <c r="U721" s="69"/>
      <c r="V721" s="69"/>
      <c r="W721" s="69"/>
    </row>
    <row r="722" spans="1:23" x14ac:dyDescent="0.25">
      <c r="A722" s="61" t="str">
        <f t="shared" si="77"/>
        <v/>
      </c>
      <c r="B722" s="77"/>
      <c r="C722" s="81" t="s">
        <v>65</v>
      </c>
      <c r="D722" s="81">
        <v>899</v>
      </c>
      <c r="E722" s="81" t="s">
        <v>807</v>
      </c>
      <c r="F722" s="81" t="s">
        <v>76</v>
      </c>
      <c r="G722" s="81">
        <v>3</v>
      </c>
      <c r="H722" s="61" t="str">
        <f t="shared" si="78"/>
        <v/>
      </c>
      <c r="I722" s="62" t="str">
        <f t="shared" si="83"/>
        <v/>
      </c>
      <c r="J722" s="62" t="str">
        <f>IF(B722&lt;&gt;"",COUNTIF(B$9:$B10496,B722),"")</f>
        <v/>
      </c>
      <c r="K722" s="62"/>
      <c r="L722" s="62" t="str">
        <f>IF(B722&lt;&gt;"",COUNTIF(M$9:$M10496,F722),"")</f>
        <v/>
      </c>
      <c r="M722" s="62" t="str">
        <f t="shared" si="79"/>
        <v/>
      </c>
      <c r="N722" s="69" t="str">
        <f t="shared" si="80"/>
        <v/>
      </c>
      <c r="O722" s="69" t="str">
        <f>IF($N722="P",COUNTIF($N$9:$N$9781,"P")-'Rosa e Controlli'!$I$33,"0")</f>
        <v>0</v>
      </c>
      <c r="P722" s="69" t="str">
        <f>IF($N722="D",COUNTIF($N$9:$N$9781,"D")-'Rosa e Controlli'!$I$34,"0")</f>
        <v>0</v>
      </c>
      <c r="Q722" s="69" t="str">
        <f>IF($N722="C",COUNTIF($N$9:$N$9781,"C")-'Rosa e Controlli'!$I$35,"0")</f>
        <v>0</v>
      </c>
      <c r="R722" s="69" t="str">
        <f>IF($N722="A",COUNTIF($N$9:$N$9781,"A")-'Rosa e Controlli'!$I$36,"0")</f>
        <v>0</v>
      </c>
      <c r="S722" s="69">
        <f t="shared" si="81"/>
        <v>0</v>
      </c>
      <c r="T722" s="69" t="str">
        <f t="shared" si="82"/>
        <v/>
      </c>
      <c r="U722" s="69"/>
      <c r="V722" s="69"/>
      <c r="W722" s="69"/>
    </row>
    <row r="723" spans="1:23" x14ac:dyDescent="0.25">
      <c r="A723" s="61" t="str">
        <f t="shared" si="77"/>
        <v/>
      </c>
      <c r="B723" s="77"/>
      <c r="C723" s="81" t="s">
        <v>65</v>
      </c>
      <c r="D723" s="81">
        <v>900</v>
      </c>
      <c r="E723" s="81" t="s">
        <v>808</v>
      </c>
      <c r="F723" s="81" t="s">
        <v>60</v>
      </c>
      <c r="G723" s="81">
        <v>15</v>
      </c>
      <c r="H723" s="61" t="str">
        <f t="shared" si="78"/>
        <v/>
      </c>
      <c r="I723" s="62" t="str">
        <f t="shared" si="83"/>
        <v/>
      </c>
      <c r="J723" s="62" t="str">
        <f>IF(B723&lt;&gt;"",COUNTIF(B$9:$B10497,B723),"")</f>
        <v/>
      </c>
      <c r="K723" s="62"/>
      <c r="L723" s="62" t="str">
        <f>IF(B723&lt;&gt;"",COUNTIF(M$9:$M10497,F723),"")</f>
        <v/>
      </c>
      <c r="M723" s="62" t="str">
        <f t="shared" si="79"/>
        <v/>
      </c>
      <c r="N723" s="69" t="str">
        <f t="shared" si="80"/>
        <v/>
      </c>
      <c r="O723" s="69" t="str">
        <f>IF($N723="P",COUNTIF($N$9:$N$9781,"P")-'Rosa e Controlli'!$I$33,"0")</f>
        <v>0</v>
      </c>
      <c r="P723" s="69" t="str">
        <f>IF($N723="D",COUNTIF($N$9:$N$9781,"D")-'Rosa e Controlli'!$I$34,"0")</f>
        <v>0</v>
      </c>
      <c r="Q723" s="69" t="str">
        <f>IF($N723="C",COUNTIF($N$9:$N$9781,"C")-'Rosa e Controlli'!$I$35,"0")</f>
        <v>0</v>
      </c>
      <c r="R723" s="69" t="str">
        <f>IF($N723="A",COUNTIF($N$9:$N$9781,"A")-'Rosa e Controlli'!$I$36,"0")</f>
        <v>0</v>
      </c>
      <c r="S723" s="69">
        <f t="shared" si="81"/>
        <v>0</v>
      </c>
      <c r="T723" s="69" t="str">
        <f t="shared" si="82"/>
        <v/>
      </c>
      <c r="U723" s="69"/>
      <c r="V723" s="69"/>
      <c r="W723" s="69"/>
    </row>
    <row r="724" spans="1:23" x14ac:dyDescent="0.25">
      <c r="A724" s="61" t="str">
        <f t="shared" si="77"/>
        <v/>
      </c>
      <c r="B724" s="77"/>
      <c r="C724" s="81" t="s">
        <v>65</v>
      </c>
      <c r="D724" s="81">
        <v>901</v>
      </c>
      <c r="E724" s="81" t="s">
        <v>809</v>
      </c>
      <c r="F724" s="81" t="s">
        <v>220</v>
      </c>
      <c r="G724" s="81">
        <v>6</v>
      </c>
      <c r="H724" s="61" t="str">
        <f t="shared" si="78"/>
        <v/>
      </c>
      <c r="I724" s="62" t="str">
        <f t="shared" si="83"/>
        <v/>
      </c>
      <c r="J724" s="62" t="str">
        <f>IF(B724&lt;&gt;"",COUNTIF(B$9:$B10498,B724),"")</f>
        <v/>
      </c>
      <c r="K724" s="62"/>
      <c r="L724" s="62" t="str">
        <f>IF(B724&lt;&gt;"",COUNTIF(M$9:$M10498,F724),"")</f>
        <v/>
      </c>
      <c r="M724" s="62" t="str">
        <f t="shared" si="79"/>
        <v/>
      </c>
      <c r="N724" s="69" t="str">
        <f t="shared" si="80"/>
        <v/>
      </c>
      <c r="O724" s="69" t="str">
        <f>IF($N724="P",COUNTIF($N$9:$N$9781,"P")-'Rosa e Controlli'!$I$33,"0")</f>
        <v>0</v>
      </c>
      <c r="P724" s="69" t="str">
        <f>IF($N724="D",COUNTIF($N$9:$N$9781,"D")-'Rosa e Controlli'!$I$34,"0")</f>
        <v>0</v>
      </c>
      <c r="Q724" s="69" t="str">
        <f>IF($N724="C",COUNTIF($N$9:$N$9781,"C")-'Rosa e Controlli'!$I$35,"0")</f>
        <v>0</v>
      </c>
      <c r="R724" s="69" t="str">
        <f>IF($N724="A",COUNTIF($N$9:$N$9781,"A")-'Rosa e Controlli'!$I$36,"0")</f>
        <v>0</v>
      </c>
      <c r="S724" s="69">
        <f t="shared" si="81"/>
        <v>0</v>
      </c>
      <c r="T724" s="69" t="str">
        <f t="shared" si="82"/>
        <v/>
      </c>
      <c r="U724" s="69"/>
      <c r="V724" s="69"/>
      <c r="W724" s="69"/>
    </row>
    <row r="725" spans="1:23" x14ac:dyDescent="0.25">
      <c r="A725" s="61" t="str">
        <f t="shared" si="77"/>
        <v/>
      </c>
      <c r="B725" s="77"/>
      <c r="C725" s="81" t="s">
        <v>65</v>
      </c>
      <c r="D725" s="81">
        <v>902</v>
      </c>
      <c r="E725" s="81" t="s">
        <v>810</v>
      </c>
      <c r="F725" s="81" t="s">
        <v>59</v>
      </c>
      <c r="G725" s="81">
        <v>17</v>
      </c>
      <c r="H725" s="61" t="str">
        <f t="shared" si="78"/>
        <v/>
      </c>
      <c r="I725" s="62" t="str">
        <f t="shared" si="83"/>
        <v/>
      </c>
      <c r="J725" s="62" t="str">
        <f>IF(B725&lt;&gt;"",COUNTIF(B$9:$B10499,B725),"")</f>
        <v/>
      </c>
      <c r="K725" s="62"/>
      <c r="L725" s="62" t="str">
        <f>IF(B725&lt;&gt;"",COUNTIF(M$9:$M10499,F725),"")</f>
        <v/>
      </c>
      <c r="M725" s="62" t="str">
        <f t="shared" si="79"/>
        <v/>
      </c>
      <c r="N725" s="69" t="str">
        <f t="shared" si="80"/>
        <v/>
      </c>
      <c r="O725" s="69" t="str">
        <f>IF($N725="P",COUNTIF($N$9:$N$9781,"P")-'Rosa e Controlli'!$I$33,"0")</f>
        <v>0</v>
      </c>
      <c r="P725" s="69" t="str">
        <f>IF($N725="D",COUNTIF($N$9:$N$9781,"D")-'Rosa e Controlli'!$I$34,"0")</f>
        <v>0</v>
      </c>
      <c r="Q725" s="69" t="str">
        <f>IF($N725="C",COUNTIF($N$9:$N$9781,"C")-'Rosa e Controlli'!$I$35,"0")</f>
        <v>0</v>
      </c>
      <c r="R725" s="69" t="str">
        <f>IF($N725="A",COUNTIF($N$9:$N$9781,"A")-'Rosa e Controlli'!$I$36,"0")</f>
        <v>0</v>
      </c>
      <c r="S725" s="69">
        <f t="shared" si="81"/>
        <v>0</v>
      </c>
      <c r="T725" s="69" t="str">
        <f t="shared" si="82"/>
        <v/>
      </c>
      <c r="U725" s="69"/>
      <c r="V725" s="69"/>
      <c r="W725" s="69"/>
    </row>
    <row r="726" spans="1:23" x14ac:dyDescent="0.25">
      <c r="A726" s="61" t="str">
        <f t="shared" si="77"/>
        <v/>
      </c>
      <c r="B726" s="77"/>
      <c r="C726" s="81" t="s">
        <v>65</v>
      </c>
      <c r="D726" s="81">
        <v>903</v>
      </c>
      <c r="E726" s="81" t="s">
        <v>811</v>
      </c>
      <c r="F726" s="81" t="s">
        <v>246</v>
      </c>
      <c r="G726" s="81">
        <v>18</v>
      </c>
      <c r="H726" s="61" t="str">
        <f t="shared" si="78"/>
        <v/>
      </c>
      <c r="I726" s="62" t="str">
        <f t="shared" si="83"/>
        <v/>
      </c>
      <c r="J726" s="62" t="str">
        <f>IF(B726&lt;&gt;"",COUNTIF(B$9:$B10500,B726),"")</f>
        <v/>
      </c>
      <c r="K726" s="62"/>
      <c r="L726" s="62" t="str">
        <f>IF(B726&lt;&gt;"",COUNTIF(M$9:$M10500,F726),"")</f>
        <v/>
      </c>
      <c r="M726" s="62" t="str">
        <f t="shared" si="79"/>
        <v/>
      </c>
      <c r="N726" s="69" t="str">
        <f t="shared" si="80"/>
        <v/>
      </c>
      <c r="O726" s="69" t="str">
        <f>IF($N726="P",COUNTIF($N$9:$N$9781,"P")-'Rosa e Controlli'!$I$33,"0")</f>
        <v>0</v>
      </c>
      <c r="P726" s="69" t="str">
        <f>IF($N726="D",COUNTIF($N$9:$N$9781,"D")-'Rosa e Controlli'!$I$34,"0")</f>
        <v>0</v>
      </c>
      <c r="Q726" s="69" t="str">
        <f>IF($N726="C",COUNTIF($N$9:$N$9781,"C")-'Rosa e Controlli'!$I$35,"0")</f>
        <v>0</v>
      </c>
      <c r="R726" s="69" t="str">
        <f>IF($N726="A",COUNTIF($N$9:$N$9781,"A")-'Rosa e Controlli'!$I$36,"0")</f>
        <v>0</v>
      </c>
      <c r="S726" s="69">
        <f t="shared" si="81"/>
        <v>0</v>
      </c>
      <c r="T726" s="69" t="str">
        <f t="shared" si="82"/>
        <v/>
      </c>
      <c r="U726" s="69"/>
      <c r="V726" s="69"/>
      <c r="W726" s="69"/>
    </row>
    <row r="727" spans="1:23" x14ac:dyDescent="0.25">
      <c r="A727" s="61" t="str">
        <f t="shared" si="77"/>
        <v/>
      </c>
      <c r="B727" s="77"/>
      <c r="C727" s="81" t="s">
        <v>65</v>
      </c>
      <c r="D727" s="81">
        <v>904</v>
      </c>
      <c r="E727" s="81" t="s">
        <v>812</v>
      </c>
      <c r="F727" s="81" t="s">
        <v>250</v>
      </c>
      <c r="G727" s="81">
        <v>9</v>
      </c>
      <c r="H727" s="61" t="str">
        <f t="shared" si="78"/>
        <v/>
      </c>
      <c r="I727" s="62" t="str">
        <f t="shared" si="83"/>
        <v/>
      </c>
      <c r="J727" s="62" t="str">
        <f>IF(B727&lt;&gt;"",COUNTIF(B$9:$B10501,B727),"")</f>
        <v/>
      </c>
      <c r="K727" s="62"/>
      <c r="L727" s="62" t="str">
        <f>IF(B727&lt;&gt;"",COUNTIF(M$9:$M10501,F727),"")</f>
        <v/>
      </c>
      <c r="M727" s="62" t="str">
        <f t="shared" si="79"/>
        <v/>
      </c>
      <c r="N727" s="69" t="str">
        <f t="shared" si="80"/>
        <v/>
      </c>
      <c r="O727" s="69" t="str">
        <f>IF($N727="P",COUNTIF($N$9:$N$9781,"P")-'Rosa e Controlli'!$I$33,"0")</f>
        <v>0</v>
      </c>
      <c r="P727" s="69" t="str">
        <f>IF($N727="D",COUNTIF($N$9:$N$9781,"D")-'Rosa e Controlli'!$I$34,"0")</f>
        <v>0</v>
      </c>
      <c r="Q727" s="69" t="str">
        <f>IF($N727="C",COUNTIF($N$9:$N$9781,"C")-'Rosa e Controlli'!$I$35,"0")</f>
        <v>0</v>
      </c>
      <c r="R727" s="69" t="str">
        <f>IF($N727="A",COUNTIF($N$9:$N$9781,"A")-'Rosa e Controlli'!$I$36,"0")</f>
        <v>0</v>
      </c>
      <c r="S727" s="69">
        <f t="shared" si="81"/>
        <v>0</v>
      </c>
      <c r="T727" s="69" t="str">
        <f t="shared" si="82"/>
        <v/>
      </c>
      <c r="U727" s="69"/>
      <c r="V727" s="69"/>
      <c r="W727" s="69"/>
    </row>
    <row r="728" spans="1:23" x14ac:dyDescent="0.25">
      <c r="A728" s="61" t="str">
        <f t="shared" si="77"/>
        <v/>
      </c>
      <c r="B728" s="77"/>
      <c r="C728" s="81" t="s">
        <v>65</v>
      </c>
      <c r="D728" s="81">
        <v>905</v>
      </c>
      <c r="E728" s="81" t="s">
        <v>189</v>
      </c>
      <c r="F728" s="81" t="s">
        <v>58</v>
      </c>
      <c r="G728" s="81">
        <v>29</v>
      </c>
      <c r="H728" s="61" t="str">
        <f t="shared" si="78"/>
        <v/>
      </c>
      <c r="I728" s="62" t="str">
        <f t="shared" si="83"/>
        <v/>
      </c>
      <c r="J728" s="62" t="str">
        <f>IF(B728&lt;&gt;"",COUNTIF(B$9:$B10502,B728),"")</f>
        <v/>
      </c>
      <c r="K728" s="62"/>
      <c r="L728" s="62" t="str">
        <f>IF(B728&lt;&gt;"",COUNTIF(M$9:$M10502,F728),"")</f>
        <v/>
      </c>
      <c r="M728" s="62" t="str">
        <f t="shared" si="79"/>
        <v/>
      </c>
      <c r="N728" s="69" t="str">
        <f t="shared" si="80"/>
        <v/>
      </c>
      <c r="O728" s="69" t="str">
        <f>IF($N728="P",COUNTIF($N$9:$N$9781,"P")-'Rosa e Controlli'!$I$33,"0")</f>
        <v>0</v>
      </c>
      <c r="P728" s="69" t="str">
        <f>IF($N728="D",COUNTIF($N$9:$N$9781,"D")-'Rosa e Controlli'!$I$34,"0")</f>
        <v>0</v>
      </c>
      <c r="Q728" s="69" t="str">
        <f>IF($N728="C",COUNTIF($N$9:$N$9781,"C")-'Rosa e Controlli'!$I$35,"0")</f>
        <v>0</v>
      </c>
      <c r="R728" s="69" t="str">
        <f>IF($N728="A",COUNTIF($N$9:$N$9781,"A")-'Rosa e Controlli'!$I$36,"0")</f>
        <v>0</v>
      </c>
      <c r="S728" s="69">
        <f t="shared" si="81"/>
        <v>0</v>
      </c>
      <c r="T728" s="69" t="str">
        <f t="shared" si="82"/>
        <v/>
      </c>
      <c r="U728" s="69"/>
      <c r="V728" s="69"/>
      <c r="W728" s="69"/>
    </row>
    <row r="729" spans="1:23" x14ac:dyDescent="0.25">
      <c r="A729" s="61" t="str">
        <f t="shared" si="77"/>
        <v/>
      </c>
      <c r="B729" s="77"/>
      <c r="C729" s="81" t="s">
        <v>65</v>
      </c>
      <c r="D729" s="81">
        <v>906</v>
      </c>
      <c r="E729" s="81" t="s">
        <v>813</v>
      </c>
      <c r="F729" s="81" t="s">
        <v>242</v>
      </c>
      <c r="G729" s="81">
        <v>11</v>
      </c>
      <c r="H729" s="61" t="str">
        <f t="shared" si="78"/>
        <v/>
      </c>
      <c r="I729" s="62" t="str">
        <f t="shared" si="83"/>
        <v/>
      </c>
      <c r="J729" s="62" t="str">
        <f>IF(B729&lt;&gt;"",COUNTIF(B$9:$B10503,B729),"")</f>
        <v/>
      </c>
      <c r="K729" s="62"/>
      <c r="L729" s="62" t="str">
        <f>IF(B729&lt;&gt;"",COUNTIF(M$9:$M10503,F729),"")</f>
        <v/>
      </c>
      <c r="M729" s="62" t="str">
        <f t="shared" si="79"/>
        <v/>
      </c>
      <c r="N729" s="69" t="str">
        <f t="shared" si="80"/>
        <v/>
      </c>
      <c r="O729" s="69" t="str">
        <f>IF($N729="P",COUNTIF($N$9:$N$9781,"P")-'Rosa e Controlli'!$I$33,"0")</f>
        <v>0</v>
      </c>
      <c r="P729" s="69" t="str">
        <f>IF($N729="D",COUNTIF($N$9:$N$9781,"D")-'Rosa e Controlli'!$I$34,"0")</f>
        <v>0</v>
      </c>
      <c r="Q729" s="69" t="str">
        <f>IF($N729="C",COUNTIF($N$9:$N$9781,"C")-'Rosa e Controlli'!$I$35,"0")</f>
        <v>0</v>
      </c>
      <c r="R729" s="69" t="str">
        <f>IF($N729="A",COUNTIF($N$9:$N$9781,"A")-'Rosa e Controlli'!$I$36,"0")</f>
        <v>0</v>
      </c>
      <c r="S729" s="69">
        <f t="shared" si="81"/>
        <v>0</v>
      </c>
      <c r="T729" s="69" t="str">
        <f t="shared" si="82"/>
        <v/>
      </c>
      <c r="U729" s="69"/>
      <c r="V729" s="69"/>
      <c r="W729" s="69"/>
    </row>
    <row r="730" spans="1:23" x14ac:dyDescent="0.25">
      <c r="A730" s="61" t="str">
        <f t="shared" si="77"/>
        <v/>
      </c>
      <c r="B730" s="77"/>
      <c r="C730" s="81" t="s">
        <v>65</v>
      </c>
      <c r="D730" s="81">
        <v>907</v>
      </c>
      <c r="E730" s="81" t="s">
        <v>814</v>
      </c>
      <c r="F730" s="81" t="s">
        <v>242</v>
      </c>
      <c r="G730" s="81">
        <v>37</v>
      </c>
      <c r="H730" s="61" t="str">
        <f t="shared" si="78"/>
        <v/>
      </c>
      <c r="I730" s="62" t="str">
        <f t="shared" si="83"/>
        <v/>
      </c>
      <c r="J730" s="62" t="str">
        <f>IF(B730&lt;&gt;"",COUNTIF(B$9:$B10504,B730),"")</f>
        <v/>
      </c>
      <c r="K730" s="62"/>
      <c r="L730" s="62" t="str">
        <f>IF(B730&lt;&gt;"",COUNTIF(M$9:$M10504,F730),"")</f>
        <v/>
      </c>
      <c r="M730" s="62" t="str">
        <f t="shared" si="79"/>
        <v/>
      </c>
      <c r="N730" s="69" t="str">
        <f t="shared" si="80"/>
        <v/>
      </c>
      <c r="O730" s="69" t="str">
        <f>IF($N730="P",COUNTIF($N$9:$N$9781,"P")-'Rosa e Controlli'!$I$33,"0")</f>
        <v>0</v>
      </c>
      <c r="P730" s="69" t="str">
        <f>IF($N730="D",COUNTIF($N$9:$N$9781,"D")-'Rosa e Controlli'!$I$34,"0")</f>
        <v>0</v>
      </c>
      <c r="Q730" s="69" t="str">
        <f>IF($N730="C",COUNTIF($N$9:$N$9781,"C")-'Rosa e Controlli'!$I$35,"0")</f>
        <v>0</v>
      </c>
      <c r="R730" s="69" t="str">
        <f>IF($N730="A",COUNTIF($N$9:$N$9781,"A")-'Rosa e Controlli'!$I$36,"0")</f>
        <v>0</v>
      </c>
      <c r="S730" s="69">
        <f t="shared" si="81"/>
        <v>0</v>
      </c>
      <c r="T730" s="69" t="str">
        <f t="shared" si="82"/>
        <v/>
      </c>
      <c r="U730" s="69"/>
      <c r="V730" s="69"/>
      <c r="W730" s="69"/>
    </row>
    <row r="731" spans="1:23" x14ac:dyDescent="0.25">
      <c r="A731" s="61" t="str">
        <f t="shared" si="77"/>
        <v/>
      </c>
      <c r="B731" s="77"/>
      <c r="C731" s="81" t="s">
        <v>65</v>
      </c>
      <c r="D731" s="81">
        <v>908</v>
      </c>
      <c r="E731" s="81" t="s">
        <v>815</v>
      </c>
      <c r="F731" s="81" t="s">
        <v>225</v>
      </c>
      <c r="G731" s="81">
        <v>7</v>
      </c>
      <c r="H731" s="61" t="str">
        <f t="shared" si="78"/>
        <v/>
      </c>
      <c r="I731" s="62" t="str">
        <f t="shared" si="83"/>
        <v/>
      </c>
      <c r="J731" s="62" t="str">
        <f>IF(B731&lt;&gt;"",COUNTIF(B$9:$B10505,B731),"")</f>
        <v/>
      </c>
      <c r="K731" s="62"/>
      <c r="L731" s="62" t="str">
        <f>IF(B731&lt;&gt;"",COUNTIF(M$9:$M10505,F731),"")</f>
        <v/>
      </c>
      <c r="M731" s="62" t="str">
        <f t="shared" si="79"/>
        <v/>
      </c>
      <c r="N731" s="69" t="str">
        <f t="shared" si="80"/>
        <v/>
      </c>
      <c r="O731" s="69" t="str">
        <f>IF($N731="P",COUNTIF($N$9:$N$9781,"P")-'Rosa e Controlli'!$I$33,"0")</f>
        <v>0</v>
      </c>
      <c r="P731" s="69" t="str">
        <f>IF($N731="D",COUNTIF($N$9:$N$9781,"D")-'Rosa e Controlli'!$I$34,"0")</f>
        <v>0</v>
      </c>
      <c r="Q731" s="69" t="str">
        <f>IF($N731="C",COUNTIF($N$9:$N$9781,"C")-'Rosa e Controlli'!$I$35,"0")</f>
        <v>0</v>
      </c>
      <c r="R731" s="69" t="str">
        <f>IF($N731="A",COUNTIF($N$9:$N$9781,"A")-'Rosa e Controlli'!$I$36,"0")</f>
        <v>0</v>
      </c>
      <c r="S731" s="69">
        <f t="shared" si="81"/>
        <v>0</v>
      </c>
      <c r="T731" s="69" t="str">
        <f t="shared" si="82"/>
        <v/>
      </c>
      <c r="U731" s="69"/>
      <c r="V731" s="69"/>
      <c r="W731" s="69"/>
    </row>
    <row r="732" spans="1:23" x14ac:dyDescent="0.25">
      <c r="A732" s="61" t="str">
        <f t="shared" si="77"/>
        <v/>
      </c>
      <c r="B732" s="77"/>
      <c r="C732" s="81" t="s">
        <v>65</v>
      </c>
      <c r="D732" s="81">
        <v>909</v>
      </c>
      <c r="E732" s="81" t="s">
        <v>816</v>
      </c>
      <c r="F732" s="81" t="s">
        <v>218</v>
      </c>
      <c r="G732" s="81">
        <v>5</v>
      </c>
      <c r="H732" s="61" t="str">
        <f t="shared" si="78"/>
        <v/>
      </c>
      <c r="I732" s="62" t="str">
        <f t="shared" si="83"/>
        <v/>
      </c>
      <c r="J732" s="62" t="str">
        <f>IF(B732&lt;&gt;"",COUNTIF(B$9:$B10506,B732),"")</f>
        <v/>
      </c>
      <c r="K732" s="62"/>
      <c r="L732" s="62" t="str">
        <f>IF(B732&lt;&gt;"",COUNTIF(M$9:$M10506,F732),"")</f>
        <v/>
      </c>
      <c r="M732" s="62" t="str">
        <f t="shared" si="79"/>
        <v/>
      </c>
      <c r="N732" s="69" t="str">
        <f t="shared" si="80"/>
        <v/>
      </c>
      <c r="O732" s="69" t="str">
        <f>IF($N732="P",COUNTIF($N$9:$N$9781,"P")-'Rosa e Controlli'!$I$33,"0")</f>
        <v>0</v>
      </c>
      <c r="P732" s="69" t="str">
        <f>IF($N732="D",COUNTIF($N$9:$N$9781,"D")-'Rosa e Controlli'!$I$34,"0")</f>
        <v>0</v>
      </c>
      <c r="Q732" s="69" t="str">
        <f>IF($N732="C",COUNTIF($N$9:$N$9781,"C")-'Rosa e Controlli'!$I$35,"0")</f>
        <v>0</v>
      </c>
      <c r="R732" s="69" t="str">
        <f>IF($N732="A",COUNTIF($N$9:$N$9781,"A")-'Rosa e Controlli'!$I$36,"0")</f>
        <v>0</v>
      </c>
      <c r="S732" s="69">
        <f t="shared" si="81"/>
        <v>0</v>
      </c>
      <c r="T732" s="69" t="str">
        <f t="shared" si="82"/>
        <v/>
      </c>
      <c r="U732" s="69"/>
      <c r="V732" s="69"/>
      <c r="W732" s="69"/>
    </row>
    <row r="733" spans="1:23" x14ac:dyDescent="0.25">
      <c r="A733" s="61" t="str">
        <f t="shared" si="77"/>
        <v/>
      </c>
      <c r="B733" s="77"/>
      <c r="C733" s="81" t="s">
        <v>65</v>
      </c>
      <c r="D733" s="81">
        <v>910</v>
      </c>
      <c r="E733" s="81" t="s">
        <v>817</v>
      </c>
      <c r="F733" s="81" t="s">
        <v>69</v>
      </c>
      <c r="G733" s="81">
        <v>4</v>
      </c>
      <c r="H733" s="61" t="str">
        <f t="shared" si="78"/>
        <v/>
      </c>
      <c r="I733" s="62" t="str">
        <f t="shared" si="83"/>
        <v/>
      </c>
      <c r="J733" s="62" t="str">
        <f>IF(B733&lt;&gt;"",COUNTIF(B$9:$B10507,B733),"")</f>
        <v/>
      </c>
      <c r="K733" s="62"/>
      <c r="L733" s="62" t="str">
        <f>IF(B733&lt;&gt;"",COUNTIF(M$9:$M10507,F733),"")</f>
        <v/>
      </c>
      <c r="M733" s="62" t="str">
        <f t="shared" si="79"/>
        <v/>
      </c>
      <c r="N733" s="69" t="str">
        <f t="shared" si="80"/>
        <v/>
      </c>
      <c r="O733" s="69" t="str">
        <f>IF($N733="P",COUNTIF($N$9:$N$9781,"P")-'Rosa e Controlli'!$I$33,"0")</f>
        <v>0</v>
      </c>
      <c r="P733" s="69" t="str">
        <f>IF($N733="D",COUNTIF($N$9:$N$9781,"D")-'Rosa e Controlli'!$I$34,"0")</f>
        <v>0</v>
      </c>
      <c r="Q733" s="69" t="str">
        <f>IF($N733="C",COUNTIF($N$9:$N$9781,"C")-'Rosa e Controlli'!$I$35,"0")</f>
        <v>0</v>
      </c>
      <c r="R733" s="69" t="str">
        <f>IF($N733="A",COUNTIF($N$9:$N$9781,"A")-'Rosa e Controlli'!$I$36,"0")</f>
        <v>0</v>
      </c>
      <c r="S733" s="69">
        <f t="shared" si="81"/>
        <v>0</v>
      </c>
      <c r="T733" s="69" t="str">
        <f t="shared" si="82"/>
        <v/>
      </c>
      <c r="U733" s="69"/>
      <c r="V733" s="69"/>
      <c r="W733" s="69"/>
    </row>
    <row r="734" spans="1:23" x14ac:dyDescent="0.25">
      <c r="A734" s="61" t="str">
        <f t="shared" si="77"/>
        <v/>
      </c>
      <c r="B734" s="77"/>
      <c r="C734" s="81" t="s">
        <v>65</v>
      </c>
      <c r="D734" s="81">
        <v>911</v>
      </c>
      <c r="E734" s="81" t="s">
        <v>818</v>
      </c>
      <c r="F734" s="81" t="s">
        <v>57</v>
      </c>
      <c r="G734" s="81">
        <v>14</v>
      </c>
      <c r="H734" s="61" t="str">
        <f t="shared" si="78"/>
        <v/>
      </c>
      <c r="I734" s="62" t="str">
        <f t="shared" si="83"/>
        <v/>
      </c>
      <c r="J734" s="62" t="str">
        <f>IF(B734&lt;&gt;"",COUNTIF(B$9:$B10508,B734),"")</f>
        <v/>
      </c>
      <c r="K734" s="62"/>
      <c r="L734" s="62" t="str">
        <f>IF(B734&lt;&gt;"",COUNTIF(M$9:$M10508,F734),"")</f>
        <v/>
      </c>
      <c r="M734" s="62" t="str">
        <f t="shared" si="79"/>
        <v/>
      </c>
      <c r="N734" s="69" t="str">
        <f t="shared" si="80"/>
        <v/>
      </c>
      <c r="O734" s="69" t="str">
        <f>IF($N734="P",COUNTIF($N$9:$N$9781,"P")-'Rosa e Controlli'!$I$33,"0")</f>
        <v>0</v>
      </c>
      <c r="P734" s="69" t="str">
        <f>IF($N734="D",COUNTIF($N$9:$N$9781,"D")-'Rosa e Controlli'!$I$34,"0")</f>
        <v>0</v>
      </c>
      <c r="Q734" s="69" t="str">
        <f>IF($N734="C",COUNTIF($N$9:$N$9781,"C")-'Rosa e Controlli'!$I$35,"0")</f>
        <v>0</v>
      </c>
      <c r="R734" s="69" t="str">
        <f>IF($N734="A",COUNTIF($N$9:$N$9781,"A")-'Rosa e Controlli'!$I$36,"0")</f>
        <v>0</v>
      </c>
      <c r="S734" s="69">
        <f t="shared" si="81"/>
        <v>0</v>
      </c>
      <c r="T734" s="69" t="str">
        <f t="shared" si="82"/>
        <v/>
      </c>
      <c r="U734" s="69"/>
      <c r="V734" s="69"/>
      <c r="W734" s="69"/>
    </row>
    <row r="735" spans="1:23" x14ac:dyDescent="0.25">
      <c r="A735" s="61" t="str">
        <f t="shared" si="77"/>
        <v/>
      </c>
      <c r="B735" s="77"/>
      <c r="C735" s="81" t="s">
        <v>65</v>
      </c>
      <c r="D735" s="81">
        <v>912</v>
      </c>
      <c r="E735" s="81" t="s">
        <v>819</v>
      </c>
      <c r="F735" s="81" t="s">
        <v>71</v>
      </c>
      <c r="G735" s="81">
        <v>4</v>
      </c>
      <c r="H735" s="61" t="str">
        <f t="shared" si="78"/>
        <v/>
      </c>
      <c r="I735" s="62" t="str">
        <f t="shared" si="83"/>
        <v/>
      </c>
      <c r="J735" s="62" t="str">
        <f>IF(B735&lt;&gt;"",COUNTIF(B$9:$B10509,B735),"")</f>
        <v/>
      </c>
      <c r="K735" s="62"/>
      <c r="L735" s="62" t="str">
        <f>IF(B735&lt;&gt;"",COUNTIF(M$9:$M10509,F735),"")</f>
        <v/>
      </c>
      <c r="M735" s="62" t="str">
        <f t="shared" si="79"/>
        <v/>
      </c>
      <c r="N735" s="69" t="str">
        <f t="shared" si="80"/>
        <v/>
      </c>
      <c r="O735" s="69" t="str">
        <f>IF($N735="P",COUNTIF($N$9:$N$9781,"P")-'Rosa e Controlli'!$I$33,"0")</f>
        <v>0</v>
      </c>
      <c r="P735" s="69" t="str">
        <f>IF($N735="D",COUNTIF($N$9:$N$9781,"D")-'Rosa e Controlli'!$I$34,"0")</f>
        <v>0</v>
      </c>
      <c r="Q735" s="69" t="str">
        <f>IF($N735="C",COUNTIF($N$9:$N$9781,"C")-'Rosa e Controlli'!$I$35,"0")</f>
        <v>0</v>
      </c>
      <c r="R735" s="69" t="str">
        <f>IF($N735="A",COUNTIF($N$9:$N$9781,"A")-'Rosa e Controlli'!$I$36,"0")</f>
        <v>0</v>
      </c>
      <c r="S735" s="69">
        <f t="shared" si="81"/>
        <v>0</v>
      </c>
      <c r="T735" s="69" t="str">
        <f t="shared" si="82"/>
        <v/>
      </c>
      <c r="U735" s="69"/>
      <c r="V735" s="69"/>
      <c r="W735" s="69"/>
    </row>
    <row r="736" spans="1:23" x14ac:dyDescent="0.25">
      <c r="A736" s="61" t="str">
        <f t="shared" si="77"/>
        <v/>
      </c>
      <c r="B736" s="77"/>
      <c r="C736" s="81" t="s">
        <v>65</v>
      </c>
      <c r="D736" s="81">
        <v>913</v>
      </c>
      <c r="E736" s="81" t="s">
        <v>820</v>
      </c>
      <c r="F736" s="81" t="s">
        <v>71</v>
      </c>
      <c r="G736" s="81">
        <v>10</v>
      </c>
      <c r="H736" s="61" t="str">
        <f t="shared" si="78"/>
        <v/>
      </c>
      <c r="I736" s="62" t="str">
        <f t="shared" si="83"/>
        <v/>
      </c>
      <c r="J736" s="62" t="str">
        <f>IF(B736&lt;&gt;"",COUNTIF(B$9:$B10510,B736),"")</f>
        <v/>
      </c>
      <c r="K736" s="62"/>
      <c r="L736" s="62" t="str">
        <f>IF(B736&lt;&gt;"",COUNTIF(M$9:$M10510,F736),"")</f>
        <v/>
      </c>
      <c r="M736" s="62" t="str">
        <f t="shared" si="79"/>
        <v/>
      </c>
      <c r="N736" s="69" t="str">
        <f t="shared" si="80"/>
        <v/>
      </c>
      <c r="O736" s="69" t="str">
        <f>IF($N736="P",COUNTIF($N$9:$N$9781,"P")-'Rosa e Controlli'!$I$33,"0")</f>
        <v>0</v>
      </c>
      <c r="P736" s="69" t="str">
        <f>IF($N736="D",COUNTIF($N$9:$N$9781,"D")-'Rosa e Controlli'!$I$34,"0")</f>
        <v>0</v>
      </c>
      <c r="Q736" s="69" t="str">
        <f>IF($N736="C",COUNTIF($N$9:$N$9781,"C")-'Rosa e Controlli'!$I$35,"0")</f>
        <v>0</v>
      </c>
      <c r="R736" s="69" t="str">
        <f>IF($N736="A",COUNTIF($N$9:$N$9781,"A")-'Rosa e Controlli'!$I$36,"0")</f>
        <v>0</v>
      </c>
      <c r="S736" s="69">
        <f t="shared" si="81"/>
        <v>0</v>
      </c>
      <c r="T736" s="69" t="str">
        <f t="shared" si="82"/>
        <v/>
      </c>
      <c r="U736" s="69"/>
      <c r="V736" s="69"/>
      <c r="W736" s="69"/>
    </row>
    <row r="737" spans="1:23" x14ac:dyDescent="0.25">
      <c r="A737" s="61" t="str">
        <f t="shared" si="77"/>
        <v/>
      </c>
      <c r="B737" s="77"/>
      <c r="C737" s="81" t="s">
        <v>65</v>
      </c>
      <c r="D737" s="81">
        <v>914</v>
      </c>
      <c r="E737" s="81" t="s">
        <v>821</v>
      </c>
      <c r="F737" s="81" t="s">
        <v>240</v>
      </c>
      <c r="G737" s="81">
        <v>5</v>
      </c>
      <c r="H737" s="61" t="str">
        <f t="shared" si="78"/>
        <v/>
      </c>
      <c r="I737" s="62" t="str">
        <f t="shared" si="83"/>
        <v/>
      </c>
      <c r="J737" s="62" t="str">
        <f>IF(B737&lt;&gt;"",COUNTIF(B$9:$B10511,B737),"")</f>
        <v/>
      </c>
      <c r="K737" s="62"/>
      <c r="L737" s="62" t="str">
        <f>IF(B737&lt;&gt;"",COUNTIF(M$9:$M10511,F737),"")</f>
        <v/>
      </c>
      <c r="M737" s="62" t="str">
        <f t="shared" si="79"/>
        <v/>
      </c>
      <c r="N737" s="69" t="str">
        <f t="shared" si="80"/>
        <v/>
      </c>
      <c r="O737" s="69" t="str">
        <f>IF($N737="P",COUNTIF($N$9:$N$9781,"P")-'Rosa e Controlli'!$I$33,"0")</f>
        <v>0</v>
      </c>
      <c r="P737" s="69" t="str">
        <f>IF($N737="D",COUNTIF($N$9:$N$9781,"D")-'Rosa e Controlli'!$I$34,"0")</f>
        <v>0</v>
      </c>
      <c r="Q737" s="69" t="str">
        <f>IF($N737="C",COUNTIF($N$9:$N$9781,"C")-'Rosa e Controlli'!$I$35,"0")</f>
        <v>0</v>
      </c>
      <c r="R737" s="69" t="str">
        <f>IF($N737="A",COUNTIF($N$9:$N$9781,"A")-'Rosa e Controlli'!$I$36,"0")</f>
        <v>0</v>
      </c>
      <c r="S737" s="69">
        <f t="shared" si="81"/>
        <v>0</v>
      </c>
      <c r="T737" s="69" t="str">
        <f t="shared" si="82"/>
        <v/>
      </c>
      <c r="U737" s="69"/>
      <c r="V737" s="69"/>
      <c r="W737" s="69"/>
    </row>
    <row r="738" spans="1:23" x14ac:dyDescent="0.25">
      <c r="A738" s="61" t="str">
        <f t="shared" si="77"/>
        <v/>
      </c>
      <c r="B738" s="77"/>
      <c r="C738" s="81" t="s">
        <v>65</v>
      </c>
      <c r="D738" s="81">
        <v>915</v>
      </c>
      <c r="E738" s="81" t="s">
        <v>822</v>
      </c>
      <c r="F738" s="81" t="s">
        <v>255</v>
      </c>
      <c r="G738" s="81">
        <v>8</v>
      </c>
      <c r="H738" s="61" t="str">
        <f t="shared" si="78"/>
        <v/>
      </c>
      <c r="I738" s="62" t="str">
        <f t="shared" si="83"/>
        <v/>
      </c>
      <c r="J738" s="62" t="str">
        <f>IF(B738&lt;&gt;"",COUNTIF(B$9:$B10512,B738),"")</f>
        <v/>
      </c>
      <c r="K738" s="62"/>
      <c r="L738" s="62" t="str">
        <f>IF(B738&lt;&gt;"",COUNTIF(M$9:$M10512,F738),"")</f>
        <v/>
      </c>
      <c r="M738" s="62" t="str">
        <f t="shared" si="79"/>
        <v/>
      </c>
      <c r="N738" s="69" t="str">
        <f t="shared" si="80"/>
        <v/>
      </c>
      <c r="O738" s="69" t="str">
        <f>IF($N738="P",COUNTIF($N$9:$N$9781,"P")-'Rosa e Controlli'!$I$33,"0")</f>
        <v>0</v>
      </c>
      <c r="P738" s="69" t="str">
        <f>IF($N738="D",COUNTIF($N$9:$N$9781,"D")-'Rosa e Controlli'!$I$34,"0")</f>
        <v>0</v>
      </c>
      <c r="Q738" s="69" t="str">
        <f>IF($N738="C",COUNTIF($N$9:$N$9781,"C")-'Rosa e Controlli'!$I$35,"0")</f>
        <v>0</v>
      </c>
      <c r="R738" s="69" t="str">
        <f>IF($N738="A",COUNTIF($N$9:$N$9781,"A")-'Rosa e Controlli'!$I$36,"0")</f>
        <v>0</v>
      </c>
      <c r="S738" s="69">
        <f t="shared" si="81"/>
        <v>0</v>
      </c>
      <c r="T738" s="69" t="str">
        <f t="shared" si="82"/>
        <v/>
      </c>
      <c r="U738" s="69"/>
      <c r="V738" s="69"/>
      <c r="W738" s="69"/>
    </row>
    <row r="739" spans="1:23" x14ac:dyDescent="0.25">
      <c r="A739" s="61" t="str">
        <f t="shared" si="77"/>
        <v/>
      </c>
      <c r="B739" s="77"/>
      <c r="C739" s="81" t="s">
        <v>65</v>
      </c>
      <c r="D739" s="81">
        <v>916</v>
      </c>
      <c r="E739" s="81" t="s">
        <v>823</v>
      </c>
      <c r="F739" s="81" t="s">
        <v>274</v>
      </c>
      <c r="G739" s="81">
        <v>7</v>
      </c>
      <c r="H739" s="61" t="str">
        <f t="shared" si="78"/>
        <v/>
      </c>
      <c r="I739" s="62" t="str">
        <f t="shared" si="83"/>
        <v/>
      </c>
      <c r="J739" s="62" t="str">
        <f>IF(B739&lt;&gt;"",COUNTIF(B$9:$B10513,B739),"")</f>
        <v/>
      </c>
      <c r="K739" s="62"/>
      <c r="L739" s="62" t="str">
        <f>IF(B739&lt;&gt;"",COUNTIF(M$9:$M10513,F739),"")</f>
        <v/>
      </c>
      <c r="M739" s="62" t="str">
        <f t="shared" si="79"/>
        <v/>
      </c>
      <c r="N739" s="69" t="str">
        <f t="shared" si="80"/>
        <v/>
      </c>
      <c r="O739" s="69" t="str">
        <f>IF($N739="P",COUNTIF($N$9:$N$9781,"P")-'Rosa e Controlli'!$I$33,"0")</f>
        <v>0</v>
      </c>
      <c r="P739" s="69" t="str">
        <f>IF($N739="D",COUNTIF($N$9:$N$9781,"D")-'Rosa e Controlli'!$I$34,"0")</f>
        <v>0</v>
      </c>
      <c r="Q739" s="69" t="str">
        <f>IF($N739="C",COUNTIF($N$9:$N$9781,"C")-'Rosa e Controlli'!$I$35,"0")</f>
        <v>0</v>
      </c>
      <c r="R739" s="69" t="str">
        <f>IF($N739="A",COUNTIF($N$9:$N$9781,"A")-'Rosa e Controlli'!$I$36,"0")</f>
        <v>0</v>
      </c>
      <c r="S739" s="69">
        <f t="shared" si="81"/>
        <v>0</v>
      </c>
      <c r="T739" s="69" t="str">
        <f t="shared" si="82"/>
        <v/>
      </c>
      <c r="U739" s="69"/>
      <c r="V739" s="69"/>
      <c r="W739" s="69"/>
    </row>
    <row r="740" spans="1:23" x14ac:dyDescent="0.25">
      <c r="A740" s="61" t="str">
        <f t="shared" si="77"/>
        <v/>
      </c>
      <c r="B740" s="77"/>
      <c r="C740" s="81" t="s">
        <v>65</v>
      </c>
      <c r="D740" s="81">
        <v>917</v>
      </c>
      <c r="E740" s="81" t="s">
        <v>213</v>
      </c>
      <c r="F740" s="81" t="s">
        <v>58</v>
      </c>
      <c r="G740" s="81">
        <v>15</v>
      </c>
      <c r="H740" s="61" t="str">
        <f t="shared" si="78"/>
        <v/>
      </c>
      <c r="I740" s="62" t="str">
        <f t="shared" si="83"/>
        <v/>
      </c>
      <c r="J740" s="62" t="str">
        <f>IF(B740&lt;&gt;"",COUNTIF(B$9:$B10514,B740),"")</f>
        <v/>
      </c>
      <c r="K740" s="62"/>
      <c r="L740" s="62" t="str">
        <f>IF(B740&lt;&gt;"",COUNTIF(M$9:$M10514,F740),"")</f>
        <v/>
      </c>
      <c r="M740" s="62" t="str">
        <f t="shared" si="79"/>
        <v/>
      </c>
      <c r="N740" s="69" t="str">
        <f t="shared" si="80"/>
        <v/>
      </c>
      <c r="O740" s="69" t="str">
        <f>IF($N740="P",COUNTIF($N$9:$N$9781,"P")-'Rosa e Controlli'!$I$33,"0")</f>
        <v>0</v>
      </c>
      <c r="P740" s="69" t="str">
        <f>IF($N740="D",COUNTIF($N$9:$N$9781,"D")-'Rosa e Controlli'!$I$34,"0")</f>
        <v>0</v>
      </c>
      <c r="Q740" s="69" t="str">
        <f>IF($N740="C",COUNTIF($N$9:$N$9781,"C")-'Rosa e Controlli'!$I$35,"0")</f>
        <v>0</v>
      </c>
      <c r="R740" s="69" t="str">
        <f>IF($N740="A",COUNTIF($N$9:$N$9781,"A")-'Rosa e Controlli'!$I$36,"0")</f>
        <v>0</v>
      </c>
      <c r="S740" s="69">
        <f t="shared" si="81"/>
        <v>0</v>
      </c>
      <c r="T740" s="69" t="str">
        <f t="shared" si="82"/>
        <v/>
      </c>
      <c r="U740" s="69"/>
      <c r="V740" s="69"/>
      <c r="W740" s="69"/>
    </row>
    <row r="741" spans="1:23" x14ac:dyDescent="0.25">
      <c r="A741" s="61" t="str">
        <f t="shared" si="77"/>
        <v/>
      </c>
      <c r="B741" s="77"/>
      <c r="C741" s="81" t="s">
        <v>65</v>
      </c>
      <c r="D741" s="81">
        <v>918</v>
      </c>
      <c r="E741" s="81" t="s">
        <v>824</v>
      </c>
      <c r="F741" s="81" t="s">
        <v>248</v>
      </c>
      <c r="G741" s="81">
        <v>10</v>
      </c>
      <c r="H741" s="61" t="str">
        <f t="shared" si="78"/>
        <v/>
      </c>
      <c r="I741" s="62" t="str">
        <f t="shared" si="83"/>
        <v/>
      </c>
      <c r="J741" s="62" t="str">
        <f>IF(B741&lt;&gt;"",COUNTIF(B$9:$B10515,B741),"")</f>
        <v/>
      </c>
      <c r="K741" s="62"/>
      <c r="L741" s="62" t="str">
        <f>IF(B741&lt;&gt;"",COUNTIF(M$9:$M10515,F741),"")</f>
        <v/>
      </c>
      <c r="M741" s="62" t="str">
        <f t="shared" si="79"/>
        <v/>
      </c>
      <c r="N741" s="69" t="str">
        <f t="shared" si="80"/>
        <v/>
      </c>
      <c r="O741" s="69" t="str">
        <f>IF($N741="P",COUNTIF($N$9:$N$9781,"P")-'Rosa e Controlli'!$I$33,"0")</f>
        <v>0</v>
      </c>
      <c r="P741" s="69" t="str">
        <f>IF($N741="D",COUNTIF($N$9:$N$9781,"D")-'Rosa e Controlli'!$I$34,"0")</f>
        <v>0</v>
      </c>
      <c r="Q741" s="69" t="str">
        <f>IF($N741="C",COUNTIF($N$9:$N$9781,"C")-'Rosa e Controlli'!$I$35,"0")</f>
        <v>0</v>
      </c>
      <c r="R741" s="69" t="str">
        <f>IF($N741="A",COUNTIF($N$9:$N$9781,"A")-'Rosa e Controlli'!$I$36,"0")</f>
        <v>0</v>
      </c>
      <c r="S741" s="69">
        <f t="shared" si="81"/>
        <v>0</v>
      </c>
      <c r="T741" s="69" t="str">
        <f t="shared" si="82"/>
        <v/>
      </c>
      <c r="U741" s="69"/>
      <c r="V741" s="69"/>
      <c r="W741" s="69"/>
    </row>
    <row r="742" spans="1:23" x14ac:dyDescent="0.25">
      <c r="A742" s="61" t="str">
        <f t="shared" si="77"/>
        <v/>
      </c>
      <c r="B742" s="77"/>
      <c r="C742" s="81" t="s">
        <v>65</v>
      </c>
      <c r="D742" s="81">
        <v>919</v>
      </c>
      <c r="E742" s="81" t="s">
        <v>825</v>
      </c>
      <c r="F742" s="81" t="s">
        <v>274</v>
      </c>
      <c r="G742" s="81">
        <v>1</v>
      </c>
      <c r="H742" s="61" t="str">
        <f t="shared" si="78"/>
        <v/>
      </c>
      <c r="I742" s="62" t="str">
        <f t="shared" si="83"/>
        <v/>
      </c>
      <c r="J742" s="62" t="str">
        <f>IF(B742&lt;&gt;"",COUNTIF(B$9:$B10516,B742),"")</f>
        <v/>
      </c>
      <c r="K742" s="62"/>
      <c r="L742" s="62" t="str">
        <f>IF(B742&lt;&gt;"",COUNTIF(M$9:$M10516,F742),"")</f>
        <v/>
      </c>
      <c r="M742" s="62" t="str">
        <f t="shared" si="79"/>
        <v/>
      </c>
      <c r="N742" s="69" t="str">
        <f t="shared" si="80"/>
        <v/>
      </c>
      <c r="O742" s="69" t="str">
        <f>IF($N742="P",COUNTIF($N$9:$N$9781,"P")-'Rosa e Controlli'!$I$33,"0")</f>
        <v>0</v>
      </c>
      <c r="P742" s="69" t="str">
        <f>IF($N742="D",COUNTIF($N$9:$N$9781,"D")-'Rosa e Controlli'!$I$34,"0")</f>
        <v>0</v>
      </c>
      <c r="Q742" s="69" t="str">
        <f>IF($N742="C",COUNTIF($N$9:$N$9781,"C")-'Rosa e Controlli'!$I$35,"0")</f>
        <v>0</v>
      </c>
      <c r="R742" s="69" t="str">
        <f>IF($N742="A",COUNTIF($N$9:$N$9781,"A")-'Rosa e Controlli'!$I$36,"0")</f>
        <v>0</v>
      </c>
      <c r="S742" s="69">
        <f t="shared" si="81"/>
        <v>0</v>
      </c>
      <c r="T742" s="69" t="str">
        <f t="shared" si="82"/>
        <v/>
      </c>
      <c r="U742" s="69"/>
      <c r="V742" s="69"/>
      <c r="W742" s="69"/>
    </row>
    <row r="743" spans="1:23" x14ac:dyDescent="0.25">
      <c r="A743" s="61" t="str">
        <f t="shared" si="77"/>
        <v/>
      </c>
      <c r="B743" s="77"/>
      <c r="C743" s="81" t="s">
        <v>65</v>
      </c>
      <c r="D743" s="81">
        <v>920</v>
      </c>
      <c r="E743" s="81" t="s">
        <v>826</v>
      </c>
      <c r="F743" s="81" t="s">
        <v>58</v>
      </c>
      <c r="G743" s="81">
        <v>4</v>
      </c>
      <c r="H743" s="61" t="str">
        <f t="shared" si="78"/>
        <v/>
      </c>
      <c r="I743" s="62" t="str">
        <f t="shared" si="83"/>
        <v/>
      </c>
      <c r="J743" s="62" t="str">
        <f>IF(B743&lt;&gt;"",COUNTIF(B$9:$B10517,B743),"")</f>
        <v/>
      </c>
      <c r="K743" s="62"/>
      <c r="L743" s="62" t="str">
        <f>IF(B743&lt;&gt;"",COUNTIF(M$9:$M10517,F743),"")</f>
        <v/>
      </c>
      <c r="M743" s="62" t="str">
        <f t="shared" si="79"/>
        <v/>
      </c>
      <c r="N743" s="69" t="str">
        <f t="shared" si="80"/>
        <v/>
      </c>
      <c r="O743" s="69" t="str">
        <f>IF($N743="P",COUNTIF($N$9:$N$9781,"P")-'Rosa e Controlli'!$I$33,"0")</f>
        <v>0</v>
      </c>
      <c r="P743" s="69" t="str">
        <f>IF($N743="D",COUNTIF($N$9:$N$9781,"D")-'Rosa e Controlli'!$I$34,"0")</f>
        <v>0</v>
      </c>
      <c r="Q743" s="69" t="str">
        <f>IF($N743="C",COUNTIF($N$9:$N$9781,"C")-'Rosa e Controlli'!$I$35,"0")</f>
        <v>0</v>
      </c>
      <c r="R743" s="69" t="str">
        <f>IF($N743="A",COUNTIF($N$9:$N$9781,"A")-'Rosa e Controlli'!$I$36,"0")</f>
        <v>0</v>
      </c>
      <c r="S743" s="69">
        <f t="shared" si="81"/>
        <v>0</v>
      </c>
      <c r="T743" s="69" t="str">
        <f t="shared" si="82"/>
        <v/>
      </c>
      <c r="U743" s="69"/>
      <c r="V743" s="69"/>
      <c r="W743" s="69"/>
    </row>
    <row r="744" spans="1:23" x14ac:dyDescent="0.25">
      <c r="A744" s="61" t="str">
        <f t="shared" si="77"/>
        <v/>
      </c>
      <c r="B744" s="77"/>
      <c r="C744" s="81" t="s">
        <v>65</v>
      </c>
      <c r="D744" s="81">
        <v>921</v>
      </c>
      <c r="E744" s="81" t="s">
        <v>827</v>
      </c>
      <c r="F744" s="81" t="s">
        <v>54</v>
      </c>
      <c r="G744" s="81">
        <v>21</v>
      </c>
      <c r="H744" s="61" t="str">
        <f t="shared" si="78"/>
        <v/>
      </c>
      <c r="I744" s="62" t="str">
        <f t="shared" si="83"/>
        <v/>
      </c>
      <c r="J744" s="62" t="str">
        <f>IF(B744&lt;&gt;"",COUNTIF(B$9:$B10518,B744),"")</f>
        <v/>
      </c>
      <c r="K744" s="62"/>
      <c r="L744" s="62" t="str">
        <f>IF(B744&lt;&gt;"",COUNTIF(M$9:$M10518,F744),"")</f>
        <v/>
      </c>
      <c r="M744" s="62" t="str">
        <f t="shared" si="79"/>
        <v/>
      </c>
      <c r="N744" s="69" t="str">
        <f t="shared" si="80"/>
        <v/>
      </c>
      <c r="O744" s="69" t="str">
        <f>IF($N744="P",COUNTIF($N$9:$N$9781,"P")-'Rosa e Controlli'!$I$33,"0")</f>
        <v>0</v>
      </c>
      <c r="P744" s="69" t="str">
        <f>IF($N744="D",COUNTIF($N$9:$N$9781,"D")-'Rosa e Controlli'!$I$34,"0")</f>
        <v>0</v>
      </c>
      <c r="Q744" s="69" t="str">
        <f>IF($N744="C",COUNTIF($N$9:$N$9781,"C")-'Rosa e Controlli'!$I$35,"0")</f>
        <v>0</v>
      </c>
      <c r="R744" s="69" t="str">
        <f>IF($N744="A",COUNTIF($N$9:$N$9781,"A")-'Rosa e Controlli'!$I$36,"0")</f>
        <v>0</v>
      </c>
      <c r="S744" s="69">
        <f t="shared" si="81"/>
        <v>0</v>
      </c>
      <c r="T744" s="69" t="str">
        <f t="shared" si="82"/>
        <v/>
      </c>
      <c r="U744" s="69"/>
      <c r="V744" s="69"/>
      <c r="W744" s="69"/>
    </row>
    <row r="745" spans="1:23" x14ac:dyDescent="0.25">
      <c r="A745" s="61" t="str">
        <f t="shared" si="77"/>
        <v/>
      </c>
      <c r="B745" s="77"/>
      <c r="C745" s="81" t="s">
        <v>65</v>
      </c>
      <c r="D745" s="81">
        <v>922</v>
      </c>
      <c r="E745" s="81" t="s">
        <v>828</v>
      </c>
      <c r="F745" s="81" t="s">
        <v>282</v>
      </c>
      <c r="G745" s="81">
        <v>13</v>
      </c>
      <c r="H745" s="61" t="str">
        <f t="shared" si="78"/>
        <v/>
      </c>
      <c r="I745" s="62" t="str">
        <f t="shared" si="83"/>
        <v/>
      </c>
      <c r="J745" s="62" t="str">
        <f>IF(B745&lt;&gt;"",COUNTIF(B$9:$B10519,B745),"")</f>
        <v/>
      </c>
      <c r="K745" s="62"/>
      <c r="L745" s="62" t="str">
        <f>IF(B745&lt;&gt;"",COUNTIF(M$9:$M10519,F745),"")</f>
        <v/>
      </c>
      <c r="M745" s="62" t="str">
        <f t="shared" si="79"/>
        <v/>
      </c>
      <c r="N745" s="69" t="str">
        <f t="shared" si="80"/>
        <v/>
      </c>
      <c r="O745" s="69" t="str">
        <f>IF($N745="P",COUNTIF($N$9:$N$9781,"P")-'Rosa e Controlli'!$I$33,"0")</f>
        <v>0</v>
      </c>
      <c r="P745" s="69" t="str">
        <f>IF($N745="D",COUNTIF($N$9:$N$9781,"D")-'Rosa e Controlli'!$I$34,"0")</f>
        <v>0</v>
      </c>
      <c r="Q745" s="69" t="str">
        <f>IF($N745="C",COUNTIF($N$9:$N$9781,"C")-'Rosa e Controlli'!$I$35,"0")</f>
        <v>0</v>
      </c>
      <c r="R745" s="69" t="str">
        <f>IF($N745="A",COUNTIF($N$9:$N$9781,"A")-'Rosa e Controlli'!$I$36,"0")</f>
        <v>0</v>
      </c>
      <c r="S745" s="69">
        <f t="shared" si="81"/>
        <v>0</v>
      </c>
      <c r="T745" s="69" t="str">
        <f t="shared" si="82"/>
        <v/>
      </c>
      <c r="U745" s="69"/>
      <c r="V745" s="69"/>
      <c r="W745" s="69"/>
    </row>
    <row r="746" spans="1:23" x14ac:dyDescent="0.25">
      <c r="A746" s="61" t="str">
        <f t="shared" si="77"/>
        <v/>
      </c>
      <c r="B746" s="77"/>
      <c r="C746" s="81" t="s">
        <v>65</v>
      </c>
      <c r="D746" s="81">
        <v>923</v>
      </c>
      <c r="E746" s="81" t="s">
        <v>829</v>
      </c>
      <c r="F746" s="81" t="s">
        <v>234</v>
      </c>
      <c r="G746" s="81">
        <v>15</v>
      </c>
      <c r="H746" s="61" t="str">
        <f t="shared" si="78"/>
        <v/>
      </c>
      <c r="I746" s="62" t="str">
        <f t="shared" si="83"/>
        <v/>
      </c>
      <c r="J746" s="62" t="str">
        <f>IF(B746&lt;&gt;"",COUNTIF(B$9:$B10520,B746),"")</f>
        <v/>
      </c>
      <c r="K746" s="62"/>
      <c r="L746" s="62" t="str">
        <f>IF(B746&lt;&gt;"",COUNTIF(M$9:$M10520,F746),"")</f>
        <v/>
      </c>
      <c r="M746" s="62" t="str">
        <f t="shared" si="79"/>
        <v/>
      </c>
      <c r="N746" s="69" t="str">
        <f t="shared" si="80"/>
        <v/>
      </c>
      <c r="O746" s="69" t="str">
        <f>IF($N746="P",COUNTIF($N$9:$N$9781,"P")-'Rosa e Controlli'!$I$33,"0")</f>
        <v>0</v>
      </c>
      <c r="P746" s="69" t="str">
        <f>IF($N746="D",COUNTIF($N$9:$N$9781,"D")-'Rosa e Controlli'!$I$34,"0")</f>
        <v>0</v>
      </c>
      <c r="Q746" s="69" t="str">
        <f>IF($N746="C",COUNTIF($N$9:$N$9781,"C")-'Rosa e Controlli'!$I$35,"0")</f>
        <v>0</v>
      </c>
      <c r="R746" s="69" t="str">
        <f>IF($N746="A",COUNTIF($N$9:$N$9781,"A")-'Rosa e Controlli'!$I$36,"0")</f>
        <v>0</v>
      </c>
      <c r="S746" s="69">
        <f t="shared" si="81"/>
        <v>0</v>
      </c>
      <c r="T746" s="69" t="str">
        <f t="shared" si="82"/>
        <v/>
      </c>
      <c r="U746" s="69"/>
      <c r="V746" s="69"/>
      <c r="W746" s="69"/>
    </row>
    <row r="747" spans="1:23" x14ac:dyDescent="0.25">
      <c r="A747" s="61" t="str">
        <f t="shared" si="77"/>
        <v/>
      </c>
      <c r="B747" s="77"/>
      <c r="C747" s="81" t="s">
        <v>65</v>
      </c>
      <c r="D747" s="81">
        <v>924</v>
      </c>
      <c r="E747" s="81" t="s">
        <v>830</v>
      </c>
      <c r="F747" s="81" t="s">
        <v>255</v>
      </c>
      <c r="G747" s="81">
        <v>9</v>
      </c>
      <c r="H747" s="61" t="str">
        <f t="shared" si="78"/>
        <v/>
      </c>
      <c r="I747" s="62" t="str">
        <f t="shared" si="83"/>
        <v/>
      </c>
      <c r="J747" s="62" t="str">
        <f>IF(B747&lt;&gt;"",COUNTIF(B$9:$B10521,B747),"")</f>
        <v/>
      </c>
      <c r="K747" s="62"/>
      <c r="L747" s="62" t="str">
        <f>IF(B747&lt;&gt;"",COUNTIF(M$9:$M10521,F747),"")</f>
        <v/>
      </c>
      <c r="M747" s="62" t="str">
        <f t="shared" si="79"/>
        <v/>
      </c>
      <c r="N747" s="69" t="str">
        <f t="shared" si="80"/>
        <v/>
      </c>
      <c r="O747" s="69" t="str">
        <f>IF($N747="P",COUNTIF($N$9:$N$9781,"P")-'Rosa e Controlli'!$I$33,"0")</f>
        <v>0</v>
      </c>
      <c r="P747" s="69" t="str">
        <f>IF($N747="D",COUNTIF($N$9:$N$9781,"D")-'Rosa e Controlli'!$I$34,"0")</f>
        <v>0</v>
      </c>
      <c r="Q747" s="69" t="str">
        <f>IF($N747="C",COUNTIF($N$9:$N$9781,"C")-'Rosa e Controlli'!$I$35,"0")</f>
        <v>0</v>
      </c>
      <c r="R747" s="69" t="str">
        <f>IF($N747="A",COUNTIF($N$9:$N$9781,"A")-'Rosa e Controlli'!$I$36,"0")</f>
        <v>0</v>
      </c>
      <c r="S747" s="69">
        <f t="shared" si="81"/>
        <v>0</v>
      </c>
      <c r="T747" s="69" t="str">
        <f t="shared" si="82"/>
        <v/>
      </c>
      <c r="U747" s="69"/>
      <c r="V747" s="69"/>
      <c r="W747" s="69"/>
    </row>
    <row r="748" spans="1:23" x14ac:dyDescent="0.25">
      <c r="A748" s="61" t="str">
        <f t="shared" si="77"/>
        <v/>
      </c>
      <c r="B748" s="77"/>
      <c r="C748" s="81" t="s">
        <v>65</v>
      </c>
      <c r="D748" s="81">
        <v>925</v>
      </c>
      <c r="E748" s="81" t="s">
        <v>831</v>
      </c>
      <c r="F748" s="81" t="s">
        <v>238</v>
      </c>
      <c r="G748" s="81">
        <v>15</v>
      </c>
      <c r="H748" s="61" t="str">
        <f t="shared" si="78"/>
        <v/>
      </c>
      <c r="I748" s="62" t="str">
        <f t="shared" si="83"/>
        <v/>
      </c>
      <c r="J748" s="62" t="str">
        <f>IF(B748&lt;&gt;"",COUNTIF(B$9:$B10522,B748),"")</f>
        <v/>
      </c>
      <c r="K748" s="62"/>
      <c r="L748" s="62" t="str">
        <f>IF(B748&lt;&gt;"",COUNTIF(M$9:$M10522,F748),"")</f>
        <v/>
      </c>
      <c r="M748" s="62" t="str">
        <f t="shared" si="79"/>
        <v/>
      </c>
      <c r="N748" s="69" t="str">
        <f t="shared" si="80"/>
        <v/>
      </c>
      <c r="O748" s="69" t="str">
        <f>IF($N748="P",COUNTIF($N$9:$N$9781,"P")-'Rosa e Controlli'!$I$33,"0")</f>
        <v>0</v>
      </c>
      <c r="P748" s="69" t="str">
        <f>IF($N748="D",COUNTIF($N$9:$N$9781,"D")-'Rosa e Controlli'!$I$34,"0")</f>
        <v>0</v>
      </c>
      <c r="Q748" s="69" t="str">
        <f>IF($N748="C",COUNTIF($N$9:$N$9781,"C")-'Rosa e Controlli'!$I$35,"0")</f>
        <v>0</v>
      </c>
      <c r="R748" s="69" t="str">
        <f>IF($N748="A",COUNTIF($N$9:$N$9781,"A")-'Rosa e Controlli'!$I$36,"0")</f>
        <v>0</v>
      </c>
      <c r="S748" s="69">
        <f t="shared" si="81"/>
        <v>0</v>
      </c>
      <c r="T748" s="69" t="str">
        <f t="shared" si="82"/>
        <v/>
      </c>
      <c r="U748" s="69"/>
      <c r="V748" s="69"/>
      <c r="W748" s="69"/>
    </row>
    <row r="749" spans="1:23" x14ac:dyDescent="0.25">
      <c r="A749" s="61" t="str">
        <f t="shared" si="77"/>
        <v/>
      </c>
      <c r="B749" s="77"/>
      <c r="C749" s="81" t="s">
        <v>65</v>
      </c>
      <c r="D749" s="81">
        <v>926</v>
      </c>
      <c r="E749" s="81" t="s">
        <v>832</v>
      </c>
      <c r="F749" s="81" t="s">
        <v>242</v>
      </c>
      <c r="G749" s="81">
        <v>2</v>
      </c>
      <c r="H749" s="61" t="str">
        <f t="shared" si="78"/>
        <v/>
      </c>
      <c r="I749" s="62" t="str">
        <f t="shared" si="83"/>
        <v/>
      </c>
      <c r="J749" s="62" t="str">
        <f>IF(B749&lt;&gt;"",COUNTIF(B$9:$B10523,B749),"")</f>
        <v/>
      </c>
      <c r="K749" s="62"/>
      <c r="L749" s="62" t="str">
        <f>IF(B749&lt;&gt;"",COUNTIF(M$9:$M10523,F749),"")</f>
        <v/>
      </c>
      <c r="M749" s="62" t="str">
        <f t="shared" si="79"/>
        <v/>
      </c>
      <c r="N749" s="69" t="str">
        <f t="shared" si="80"/>
        <v/>
      </c>
      <c r="O749" s="69" t="str">
        <f>IF($N749="P",COUNTIF($N$9:$N$9781,"P")-'Rosa e Controlli'!$I$33,"0")</f>
        <v>0</v>
      </c>
      <c r="P749" s="69" t="str">
        <f>IF($N749="D",COUNTIF($N$9:$N$9781,"D")-'Rosa e Controlli'!$I$34,"0")</f>
        <v>0</v>
      </c>
      <c r="Q749" s="69" t="str">
        <f>IF($N749="C",COUNTIF($N$9:$N$9781,"C")-'Rosa e Controlli'!$I$35,"0")</f>
        <v>0</v>
      </c>
      <c r="R749" s="69" t="str">
        <f>IF($N749="A",COUNTIF($N$9:$N$9781,"A")-'Rosa e Controlli'!$I$36,"0")</f>
        <v>0</v>
      </c>
      <c r="S749" s="69">
        <f t="shared" si="81"/>
        <v>0</v>
      </c>
      <c r="T749" s="69" t="str">
        <f t="shared" si="82"/>
        <v/>
      </c>
      <c r="U749" s="69"/>
      <c r="V749" s="69"/>
      <c r="W749" s="69"/>
    </row>
    <row r="750" spans="1:23" x14ac:dyDescent="0.25">
      <c r="A750" s="61" t="str">
        <f t="shared" si="77"/>
        <v/>
      </c>
      <c r="B750" s="77"/>
      <c r="C750" s="81" t="s">
        <v>65</v>
      </c>
      <c r="D750" s="81">
        <v>927</v>
      </c>
      <c r="E750" s="81" t="s">
        <v>833</v>
      </c>
      <c r="F750" s="81" t="s">
        <v>220</v>
      </c>
      <c r="G750" s="81">
        <v>4</v>
      </c>
      <c r="H750" s="61" t="str">
        <f t="shared" si="78"/>
        <v/>
      </c>
      <c r="I750" s="62" t="str">
        <f t="shared" si="83"/>
        <v/>
      </c>
      <c r="J750" s="62" t="str">
        <f>IF(B750&lt;&gt;"",COUNTIF(B$9:$B10524,B750),"")</f>
        <v/>
      </c>
      <c r="K750" s="62"/>
      <c r="L750" s="62" t="str">
        <f>IF(B750&lt;&gt;"",COUNTIF(M$9:$M10524,F750),"")</f>
        <v/>
      </c>
      <c r="M750" s="62" t="str">
        <f t="shared" si="79"/>
        <v/>
      </c>
      <c r="N750" s="69" t="str">
        <f t="shared" si="80"/>
        <v/>
      </c>
      <c r="O750" s="69" t="str">
        <f>IF($N750="P",COUNTIF($N$9:$N$9781,"P")-'Rosa e Controlli'!$I$33,"0")</f>
        <v>0</v>
      </c>
      <c r="P750" s="69" t="str">
        <f>IF($N750="D",COUNTIF($N$9:$N$9781,"D")-'Rosa e Controlli'!$I$34,"0")</f>
        <v>0</v>
      </c>
      <c r="Q750" s="69" t="str">
        <f>IF($N750="C",COUNTIF($N$9:$N$9781,"C")-'Rosa e Controlli'!$I$35,"0")</f>
        <v>0</v>
      </c>
      <c r="R750" s="69" t="str">
        <f>IF($N750="A",COUNTIF($N$9:$N$9781,"A")-'Rosa e Controlli'!$I$36,"0")</f>
        <v>0</v>
      </c>
      <c r="S750" s="69">
        <f t="shared" si="81"/>
        <v>0</v>
      </c>
      <c r="T750" s="69" t="str">
        <f t="shared" si="82"/>
        <v/>
      </c>
      <c r="U750" s="69"/>
      <c r="V750" s="69"/>
      <c r="W750" s="69"/>
    </row>
    <row r="751" spans="1:23" x14ac:dyDescent="0.25">
      <c r="A751" s="61" t="str">
        <f t="shared" si="77"/>
        <v/>
      </c>
      <c r="B751" s="77"/>
      <c r="C751" s="81" t="s">
        <v>65</v>
      </c>
      <c r="D751" s="81">
        <v>928</v>
      </c>
      <c r="E751" s="81" t="s">
        <v>834</v>
      </c>
      <c r="F751" s="81" t="s">
        <v>265</v>
      </c>
      <c r="G751" s="81">
        <v>2</v>
      </c>
      <c r="H751" s="61" t="str">
        <f t="shared" si="78"/>
        <v/>
      </c>
      <c r="I751" s="62" t="str">
        <f t="shared" si="83"/>
        <v/>
      </c>
      <c r="J751" s="62" t="str">
        <f>IF(B751&lt;&gt;"",COUNTIF(B$9:$B10525,B751),"")</f>
        <v/>
      </c>
      <c r="K751" s="62"/>
      <c r="L751" s="62" t="str">
        <f>IF(B751&lt;&gt;"",COUNTIF(M$9:$M10525,F751),"")</f>
        <v/>
      </c>
      <c r="M751" s="62" t="str">
        <f t="shared" si="79"/>
        <v/>
      </c>
      <c r="N751" s="69" t="str">
        <f t="shared" si="80"/>
        <v/>
      </c>
      <c r="O751" s="69" t="str">
        <f>IF($N751="P",COUNTIF($N$9:$N$9781,"P")-'Rosa e Controlli'!$I$33,"0")</f>
        <v>0</v>
      </c>
      <c r="P751" s="69" t="str">
        <f>IF($N751="D",COUNTIF($N$9:$N$9781,"D")-'Rosa e Controlli'!$I$34,"0")</f>
        <v>0</v>
      </c>
      <c r="Q751" s="69" t="str">
        <f>IF($N751="C",COUNTIF($N$9:$N$9781,"C")-'Rosa e Controlli'!$I$35,"0")</f>
        <v>0</v>
      </c>
      <c r="R751" s="69" t="str">
        <f>IF($N751="A",COUNTIF($N$9:$N$9781,"A")-'Rosa e Controlli'!$I$36,"0")</f>
        <v>0</v>
      </c>
      <c r="S751" s="69">
        <f t="shared" si="81"/>
        <v>0</v>
      </c>
      <c r="T751" s="69" t="str">
        <f t="shared" si="82"/>
        <v/>
      </c>
      <c r="U751" s="69"/>
      <c r="V751" s="69"/>
      <c r="W751" s="69"/>
    </row>
    <row r="752" spans="1:23" x14ac:dyDescent="0.25">
      <c r="A752" s="61" t="str">
        <f t="shared" si="77"/>
        <v/>
      </c>
      <c r="B752" s="77"/>
      <c r="C752" s="81" t="s">
        <v>65</v>
      </c>
      <c r="D752" s="81">
        <v>929</v>
      </c>
      <c r="E752" s="81" t="s">
        <v>835</v>
      </c>
      <c r="F752" s="81" t="s">
        <v>265</v>
      </c>
      <c r="G752" s="81">
        <v>5</v>
      </c>
      <c r="H752" s="61" t="str">
        <f t="shared" si="78"/>
        <v/>
      </c>
      <c r="I752" s="62" t="str">
        <f t="shared" si="83"/>
        <v/>
      </c>
      <c r="J752" s="62" t="str">
        <f>IF(B752&lt;&gt;"",COUNTIF(B$9:$B10526,B752),"")</f>
        <v/>
      </c>
      <c r="K752" s="62"/>
      <c r="L752" s="62" t="str">
        <f>IF(B752&lt;&gt;"",COUNTIF(M$9:$M10526,F752),"")</f>
        <v/>
      </c>
      <c r="M752" s="62" t="str">
        <f t="shared" si="79"/>
        <v/>
      </c>
      <c r="N752" s="69" t="str">
        <f t="shared" si="80"/>
        <v/>
      </c>
      <c r="O752" s="69" t="str">
        <f>IF($N752="P",COUNTIF($N$9:$N$9781,"P")-'Rosa e Controlli'!$I$33,"0")</f>
        <v>0</v>
      </c>
      <c r="P752" s="69" t="str">
        <f>IF($N752="D",COUNTIF($N$9:$N$9781,"D")-'Rosa e Controlli'!$I$34,"0")</f>
        <v>0</v>
      </c>
      <c r="Q752" s="69" t="str">
        <f>IF($N752="C",COUNTIF($N$9:$N$9781,"C")-'Rosa e Controlli'!$I$35,"0")</f>
        <v>0</v>
      </c>
      <c r="R752" s="69" t="str">
        <f>IF($N752="A",COUNTIF($N$9:$N$9781,"A")-'Rosa e Controlli'!$I$36,"0")</f>
        <v>0</v>
      </c>
      <c r="S752" s="69">
        <f t="shared" si="81"/>
        <v>0</v>
      </c>
      <c r="T752" s="69" t="str">
        <f t="shared" si="82"/>
        <v/>
      </c>
      <c r="U752" s="69"/>
      <c r="V752" s="69"/>
      <c r="W752" s="69"/>
    </row>
    <row r="753" spans="1:23" x14ac:dyDescent="0.25">
      <c r="A753" s="61" t="str">
        <f t="shared" si="77"/>
        <v/>
      </c>
      <c r="B753" s="77"/>
      <c r="C753" s="81" t="s">
        <v>65</v>
      </c>
      <c r="D753" s="81">
        <v>930</v>
      </c>
      <c r="E753" s="81" t="s">
        <v>836</v>
      </c>
      <c r="F753" s="81" t="s">
        <v>265</v>
      </c>
      <c r="G753" s="81">
        <v>3</v>
      </c>
      <c r="H753" s="61" t="str">
        <f t="shared" si="78"/>
        <v/>
      </c>
      <c r="I753" s="62" t="str">
        <f t="shared" si="83"/>
        <v/>
      </c>
      <c r="J753" s="62" t="str">
        <f>IF(B753&lt;&gt;"",COUNTIF(B$9:$B10527,B753),"")</f>
        <v/>
      </c>
      <c r="K753" s="62"/>
      <c r="L753" s="62" t="str">
        <f>IF(B753&lt;&gt;"",COUNTIF(M$9:$M10527,F753),"")</f>
        <v/>
      </c>
      <c r="M753" s="62" t="str">
        <f t="shared" si="79"/>
        <v/>
      </c>
      <c r="N753" s="69" t="str">
        <f t="shared" si="80"/>
        <v/>
      </c>
      <c r="O753" s="69" t="str">
        <f>IF($N753="P",COUNTIF($N$9:$N$9781,"P")-'Rosa e Controlli'!$I$33,"0")</f>
        <v>0</v>
      </c>
      <c r="P753" s="69" t="str">
        <f>IF($N753="D",COUNTIF($N$9:$N$9781,"D")-'Rosa e Controlli'!$I$34,"0")</f>
        <v>0</v>
      </c>
      <c r="Q753" s="69" t="str">
        <f>IF($N753="C",COUNTIF($N$9:$N$9781,"C")-'Rosa e Controlli'!$I$35,"0")</f>
        <v>0</v>
      </c>
      <c r="R753" s="69" t="str">
        <f>IF($N753="A",COUNTIF($N$9:$N$9781,"A")-'Rosa e Controlli'!$I$36,"0")</f>
        <v>0</v>
      </c>
      <c r="S753" s="69">
        <f t="shared" si="81"/>
        <v>0</v>
      </c>
      <c r="T753" s="69" t="str">
        <f t="shared" si="82"/>
        <v/>
      </c>
      <c r="U753" s="69"/>
      <c r="V753" s="69"/>
      <c r="W753" s="69"/>
    </row>
    <row r="754" spans="1:23" x14ac:dyDescent="0.25">
      <c r="A754" s="61" t="str">
        <f t="shared" si="77"/>
        <v/>
      </c>
      <c r="B754" s="77"/>
      <c r="C754" s="81" t="s">
        <v>65</v>
      </c>
      <c r="D754" s="81">
        <v>931</v>
      </c>
      <c r="E754" s="81" t="s">
        <v>837</v>
      </c>
      <c r="F754" s="81" t="s">
        <v>265</v>
      </c>
      <c r="G754" s="81">
        <v>1</v>
      </c>
      <c r="H754" s="61" t="str">
        <f t="shared" si="78"/>
        <v/>
      </c>
      <c r="I754" s="62" t="str">
        <f t="shared" si="83"/>
        <v/>
      </c>
      <c r="J754" s="62" t="str">
        <f>IF(B754&lt;&gt;"",COUNTIF(B$9:$B10528,B754),"")</f>
        <v/>
      </c>
      <c r="K754" s="62"/>
      <c r="L754" s="62" t="str">
        <f>IF(B754&lt;&gt;"",COUNTIF(M$9:$M10528,F754),"")</f>
        <v/>
      </c>
      <c r="M754" s="62" t="str">
        <f t="shared" si="79"/>
        <v/>
      </c>
      <c r="N754" s="69" t="str">
        <f t="shared" si="80"/>
        <v/>
      </c>
      <c r="O754" s="69" t="str">
        <f>IF($N754="P",COUNTIF($N$9:$N$9781,"P")-'Rosa e Controlli'!$I$33,"0")</f>
        <v>0</v>
      </c>
      <c r="P754" s="69" t="str">
        <f>IF($N754="D",COUNTIF($N$9:$N$9781,"D")-'Rosa e Controlli'!$I$34,"0")</f>
        <v>0</v>
      </c>
      <c r="Q754" s="69" t="str">
        <f>IF($N754="C",COUNTIF($N$9:$N$9781,"C")-'Rosa e Controlli'!$I$35,"0")</f>
        <v>0</v>
      </c>
      <c r="R754" s="69" t="str">
        <f>IF($N754="A",COUNTIF($N$9:$N$9781,"A")-'Rosa e Controlli'!$I$36,"0")</f>
        <v>0</v>
      </c>
      <c r="S754" s="69">
        <f t="shared" si="81"/>
        <v>0</v>
      </c>
      <c r="T754" s="69" t="str">
        <f t="shared" si="82"/>
        <v/>
      </c>
      <c r="U754" s="69"/>
      <c r="V754" s="69"/>
      <c r="W754" s="69"/>
    </row>
    <row r="755" spans="1:23" x14ac:dyDescent="0.25">
      <c r="A755" s="61" t="str">
        <f t="shared" si="77"/>
        <v/>
      </c>
      <c r="B755" s="77"/>
      <c r="C755" s="81" t="s">
        <v>65</v>
      </c>
      <c r="D755" s="81">
        <v>932</v>
      </c>
      <c r="E755" s="81" t="s">
        <v>838</v>
      </c>
      <c r="F755" s="81" t="s">
        <v>265</v>
      </c>
      <c r="G755" s="81">
        <v>2</v>
      </c>
      <c r="H755" s="61" t="str">
        <f t="shared" si="78"/>
        <v/>
      </c>
      <c r="I755" s="62" t="str">
        <f t="shared" si="83"/>
        <v/>
      </c>
      <c r="J755" s="62" t="str">
        <f>IF(B755&lt;&gt;"",COUNTIF(B$9:$B10529,B755),"")</f>
        <v/>
      </c>
      <c r="K755" s="62"/>
      <c r="L755" s="62" t="str">
        <f>IF(B755&lt;&gt;"",COUNTIF(M$9:$M10529,F755),"")</f>
        <v/>
      </c>
      <c r="M755" s="62" t="str">
        <f t="shared" si="79"/>
        <v/>
      </c>
      <c r="N755" s="69" t="str">
        <f t="shared" si="80"/>
        <v/>
      </c>
      <c r="O755" s="69" t="str">
        <f>IF($N755="P",COUNTIF($N$9:$N$9781,"P")-'Rosa e Controlli'!$I$33,"0")</f>
        <v>0</v>
      </c>
      <c r="P755" s="69" t="str">
        <f>IF($N755="D",COUNTIF($N$9:$N$9781,"D")-'Rosa e Controlli'!$I$34,"0")</f>
        <v>0</v>
      </c>
      <c r="Q755" s="69" t="str">
        <f>IF($N755="C",COUNTIF($N$9:$N$9781,"C")-'Rosa e Controlli'!$I$35,"0")</f>
        <v>0</v>
      </c>
      <c r="R755" s="69" t="str">
        <f>IF($N755="A",COUNTIF($N$9:$N$9781,"A")-'Rosa e Controlli'!$I$36,"0")</f>
        <v>0</v>
      </c>
      <c r="S755" s="69">
        <f t="shared" si="81"/>
        <v>0</v>
      </c>
      <c r="T755" s="69" t="str">
        <f t="shared" si="82"/>
        <v/>
      </c>
      <c r="U755" s="69"/>
      <c r="V755" s="69"/>
      <c r="W755" s="69"/>
    </row>
    <row r="756" spans="1:23" x14ac:dyDescent="0.25">
      <c r="A756" s="61" t="str">
        <f t="shared" si="77"/>
        <v/>
      </c>
      <c r="B756" s="77"/>
      <c r="C756" s="81" t="s">
        <v>65</v>
      </c>
      <c r="D756" s="81">
        <v>933</v>
      </c>
      <c r="E756" s="81" t="s">
        <v>839</v>
      </c>
      <c r="F756" s="81" t="s">
        <v>231</v>
      </c>
      <c r="G756" s="81">
        <v>7</v>
      </c>
      <c r="H756" s="61" t="str">
        <f t="shared" si="78"/>
        <v/>
      </c>
      <c r="I756" s="62" t="str">
        <f t="shared" si="83"/>
        <v/>
      </c>
      <c r="J756" s="62" t="str">
        <f>IF(B756&lt;&gt;"",COUNTIF(B$9:$B10530,B756),"")</f>
        <v/>
      </c>
      <c r="K756" s="62"/>
      <c r="L756" s="62" t="str">
        <f>IF(B756&lt;&gt;"",COUNTIF(M$9:$M10530,F756),"")</f>
        <v/>
      </c>
      <c r="M756" s="62" t="str">
        <f t="shared" si="79"/>
        <v/>
      </c>
      <c r="N756" s="69" t="str">
        <f t="shared" si="80"/>
        <v/>
      </c>
      <c r="O756" s="69" t="str">
        <f>IF($N756="P",COUNTIF($N$9:$N$9781,"P")-'Rosa e Controlli'!$I$33,"0")</f>
        <v>0</v>
      </c>
      <c r="P756" s="69" t="str">
        <f>IF($N756="D",COUNTIF($N$9:$N$9781,"D")-'Rosa e Controlli'!$I$34,"0")</f>
        <v>0</v>
      </c>
      <c r="Q756" s="69" t="str">
        <f>IF($N756="C",COUNTIF($N$9:$N$9781,"C")-'Rosa e Controlli'!$I$35,"0")</f>
        <v>0</v>
      </c>
      <c r="R756" s="69" t="str">
        <f>IF($N756="A",COUNTIF($N$9:$N$9781,"A")-'Rosa e Controlli'!$I$36,"0")</f>
        <v>0</v>
      </c>
      <c r="S756" s="69">
        <f t="shared" si="81"/>
        <v>0</v>
      </c>
      <c r="T756" s="69" t="str">
        <f t="shared" si="82"/>
        <v/>
      </c>
      <c r="U756" s="69"/>
      <c r="V756" s="69"/>
      <c r="W756" s="69"/>
    </row>
    <row r="757" spans="1:23" x14ac:dyDescent="0.25">
      <c r="A757" s="61" t="str">
        <f t="shared" si="77"/>
        <v/>
      </c>
      <c r="B757" s="77"/>
      <c r="C757" s="81" t="s">
        <v>65</v>
      </c>
      <c r="D757" s="81">
        <v>934</v>
      </c>
      <c r="E757" s="81" t="s">
        <v>840</v>
      </c>
      <c r="F757" s="81" t="s">
        <v>252</v>
      </c>
      <c r="G757" s="81">
        <v>3</v>
      </c>
      <c r="H757" s="61" t="str">
        <f t="shared" si="78"/>
        <v/>
      </c>
      <c r="I757" s="62" t="str">
        <f t="shared" si="83"/>
        <v/>
      </c>
      <c r="J757" s="62" t="str">
        <f>IF(B757&lt;&gt;"",COUNTIF(B$9:$B10531,B757),"")</f>
        <v/>
      </c>
      <c r="K757" s="62"/>
      <c r="L757" s="62" t="str">
        <f>IF(B757&lt;&gt;"",COUNTIF(M$9:$M10531,F757),"")</f>
        <v/>
      </c>
      <c r="M757" s="62" t="str">
        <f t="shared" si="79"/>
        <v/>
      </c>
      <c r="N757" s="69" t="str">
        <f t="shared" si="80"/>
        <v/>
      </c>
      <c r="O757" s="69" t="str">
        <f>IF($N757="P",COUNTIF($N$9:$N$9781,"P")-'Rosa e Controlli'!$I$33,"0")</f>
        <v>0</v>
      </c>
      <c r="P757" s="69" t="str">
        <f>IF($N757="D",COUNTIF($N$9:$N$9781,"D")-'Rosa e Controlli'!$I$34,"0")</f>
        <v>0</v>
      </c>
      <c r="Q757" s="69" t="str">
        <f>IF($N757="C",COUNTIF($N$9:$N$9781,"C")-'Rosa e Controlli'!$I$35,"0")</f>
        <v>0</v>
      </c>
      <c r="R757" s="69" t="str">
        <f>IF($N757="A",COUNTIF($N$9:$N$9781,"A")-'Rosa e Controlli'!$I$36,"0")</f>
        <v>0</v>
      </c>
      <c r="S757" s="69">
        <f t="shared" si="81"/>
        <v>0</v>
      </c>
      <c r="T757" s="69" t="str">
        <f t="shared" si="82"/>
        <v/>
      </c>
      <c r="U757" s="69"/>
      <c r="V757" s="69"/>
      <c r="W757" s="69"/>
    </row>
    <row r="758" spans="1:23" x14ac:dyDescent="0.25">
      <c r="A758" s="61" t="str">
        <f t="shared" si="77"/>
        <v/>
      </c>
      <c r="B758" s="77"/>
      <c r="C758" s="81" t="s">
        <v>65</v>
      </c>
      <c r="D758" s="81">
        <v>935</v>
      </c>
      <c r="E758" s="81" t="s">
        <v>841</v>
      </c>
      <c r="F758" s="81" t="s">
        <v>252</v>
      </c>
      <c r="G758" s="81">
        <v>6</v>
      </c>
      <c r="H758" s="61" t="str">
        <f t="shared" si="78"/>
        <v/>
      </c>
      <c r="I758" s="62" t="str">
        <f t="shared" si="83"/>
        <v/>
      </c>
      <c r="J758" s="62" t="str">
        <f>IF(B758&lt;&gt;"",COUNTIF(B$9:$B10532,B758),"")</f>
        <v/>
      </c>
      <c r="K758" s="62"/>
      <c r="L758" s="62" t="str">
        <f>IF(B758&lt;&gt;"",COUNTIF(M$9:$M10532,F758),"")</f>
        <v/>
      </c>
      <c r="M758" s="62" t="str">
        <f t="shared" si="79"/>
        <v/>
      </c>
      <c r="N758" s="69" t="str">
        <f t="shared" si="80"/>
        <v/>
      </c>
      <c r="O758" s="69" t="str">
        <f>IF($N758="P",COUNTIF($N$9:$N$9781,"P")-'Rosa e Controlli'!$I$33,"0")</f>
        <v>0</v>
      </c>
      <c r="P758" s="69" t="str">
        <f>IF($N758="D",COUNTIF($N$9:$N$9781,"D")-'Rosa e Controlli'!$I$34,"0")</f>
        <v>0</v>
      </c>
      <c r="Q758" s="69" t="str">
        <f>IF($N758="C",COUNTIF($N$9:$N$9781,"C")-'Rosa e Controlli'!$I$35,"0")</f>
        <v>0</v>
      </c>
      <c r="R758" s="69" t="str">
        <f>IF($N758="A",COUNTIF($N$9:$N$9781,"A")-'Rosa e Controlli'!$I$36,"0")</f>
        <v>0</v>
      </c>
      <c r="S758" s="69">
        <f t="shared" si="81"/>
        <v>0</v>
      </c>
      <c r="T758" s="69" t="str">
        <f t="shared" si="82"/>
        <v/>
      </c>
      <c r="U758" s="69"/>
      <c r="V758" s="69"/>
      <c r="W758" s="69"/>
    </row>
    <row r="759" spans="1:23" x14ac:dyDescent="0.25">
      <c r="A759" s="61" t="str">
        <f t="shared" si="77"/>
        <v/>
      </c>
      <c r="B759" s="77"/>
      <c r="C759" s="81" t="s">
        <v>65</v>
      </c>
      <c r="D759" s="81">
        <v>936</v>
      </c>
      <c r="E759" s="81" t="s">
        <v>842</v>
      </c>
      <c r="F759" s="81" t="s">
        <v>246</v>
      </c>
      <c r="G759" s="81">
        <v>7</v>
      </c>
      <c r="H759" s="61" t="str">
        <f t="shared" si="78"/>
        <v/>
      </c>
      <c r="I759" s="62" t="str">
        <f t="shared" si="83"/>
        <v/>
      </c>
      <c r="J759" s="62" t="str">
        <f>IF(B759&lt;&gt;"",COUNTIF(B$9:$B10533,B759),"")</f>
        <v/>
      </c>
      <c r="K759" s="62"/>
      <c r="L759" s="62" t="str">
        <f>IF(B759&lt;&gt;"",COUNTIF(M$9:$M10533,F759),"")</f>
        <v/>
      </c>
      <c r="M759" s="62" t="str">
        <f t="shared" si="79"/>
        <v/>
      </c>
      <c r="N759" s="69" t="str">
        <f t="shared" si="80"/>
        <v/>
      </c>
      <c r="O759" s="69" t="str">
        <f>IF($N759="P",COUNTIF($N$9:$N$9781,"P")-'Rosa e Controlli'!$I$33,"0")</f>
        <v>0</v>
      </c>
      <c r="P759" s="69" t="str">
        <f>IF($N759="D",COUNTIF($N$9:$N$9781,"D")-'Rosa e Controlli'!$I$34,"0")</f>
        <v>0</v>
      </c>
      <c r="Q759" s="69" t="str">
        <f>IF($N759="C",COUNTIF($N$9:$N$9781,"C")-'Rosa e Controlli'!$I$35,"0")</f>
        <v>0</v>
      </c>
      <c r="R759" s="69" t="str">
        <f>IF($N759="A",COUNTIF($N$9:$N$9781,"A")-'Rosa e Controlli'!$I$36,"0")</f>
        <v>0</v>
      </c>
      <c r="S759" s="69">
        <f t="shared" si="81"/>
        <v>0</v>
      </c>
      <c r="T759" s="69" t="str">
        <f t="shared" si="82"/>
        <v/>
      </c>
      <c r="U759" s="69"/>
      <c r="V759" s="69"/>
      <c r="W759" s="69"/>
    </row>
    <row r="760" spans="1:23" x14ac:dyDescent="0.25">
      <c r="A760" s="61" t="str">
        <f t="shared" si="77"/>
        <v/>
      </c>
      <c r="B760" s="77"/>
      <c r="C760" s="81" t="s">
        <v>65</v>
      </c>
      <c r="D760" s="81">
        <v>937</v>
      </c>
      <c r="E760" s="81" t="s">
        <v>843</v>
      </c>
      <c r="F760" s="81" t="s">
        <v>290</v>
      </c>
      <c r="G760" s="81">
        <v>9</v>
      </c>
      <c r="H760" s="61" t="str">
        <f t="shared" si="78"/>
        <v/>
      </c>
      <c r="I760" s="62" t="str">
        <f t="shared" si="83"/>
        <v/>
      </c>
      <c r="J760" s="62" t="str">
        <f>IF(B760&lt;&gt;"",COUNTIF(B$9:$B10534,B760),"")</f>
        <v/>
      </c>
      <c r="K760" s="62"/>
      <c r="L760" s="62" t="str">
        <f>IF(B760&lt;&gt;"",COUNTIF(M$9:$M10534,F760),"")</f>
        <v/>
      </c>
      <c r="M760" s="62" t="str">
        <f t="shared" si="79"/>
        <v/>
      </c>
      <c r="N760" s="69" t="str">
        <f t="shared" si="80"/>
        <v/>
      </c>
      <c r="O760" s="69" t="str">
        <f>IF($N760="P",COUNTIF($N$9:$N$9781,"P")-'Rosa e Controlli'!$I$33,"0")</f>
        <v>0</v>
      </c>
      <c r="P760" s="69" t="str">
        <f>IF($N760="D",COUNTIF($N$9:$N$9781,"D")-'Rosa e Controlli'!$I$34,"0")</f>
        <v>0</v>
      </c>
      <c r="Q760" s="69" t="str">
        <f>IF($N760="C",COUNTIF($N$9:$N$9781,"C")-'Rosa e Controlli'!$I$35,"0")</f>
        <v>0</v>
      </c>
      <c r="R760" s="69" t="str">
        <f>IF($N760="A",COUNTIF($N$9:$N$9781,"A")-'Rosa e Controlli'!$I$36,"0")</f>
        <v>0</v>
      </c>
      <c r="S760" s="69">
        <f t="shared" si="81"/>
        <v>0</v>
      </c>
      <c r="T760" s="69" t="str">
        <f t="shared" si="82"/>
        <v/>
      </c>
      <c r="U760" s="69"/>
      <c r="V760" s="69"/>
      <c r="W760" s="69"/>
    </row>
    <row r="761" spans="1:23" x14ac:dyDescent="0.25">
      <c r="A761" s="61" t="str">
        <f t="shared" si="77"/>
        <v/>
      </c>
      <c r="B761" s="77"/>
      <c r="C761" s="81" t="s">
        <v>65</v>
      </c>
      <c r="D761" s="81">
        <v>938</v>
      </c>
      <c r="E761" s="81" t="s">
        <v>844</v>
      </c>
      <c r="F761" s="81" t="s">
        <v>290</v>
      </c>
      <c r="G761" s="81">
        <v>7</v>
      </c>
      <c r="H761" s="61" t="str">
        <f t="shared" si="78"/>
        <v/>
      </c>
      <c r="I761" s="62" t="str">
        <f t="shared" si="83"/>
        <v/>
      </c>
      <c r="J761" s="62" t="str">
        <f>IF(B761&lt;&gt;"",COUNTIF(B$9:$B10535,B761),"")</f>
        <v/>
      </c>
      <c r="K761" s="62"/>
      <c r="L761" s="62" t="str">
        <f>IF(B761&lt;&gt;"",COUNTIF(M$9:$M10535,F761),"")</f>
        <v/>
      </c>
      <c r="M761" s="62" t="str">
        <f t="shared" si="79"/>
        <v/>
      </c>
      <c r="N761" s="69" t="str">
        <f t="shared" si="80"/>
        <v/>
      </c>
      <c r="O761" s="69" t="str">
        <f>IF($N761="P",COUNTIF($N$9:$N$9781,"P")-'Rosa e Controlli'!$I$33,"0")</f>
        <v>0</v>
      </c>
      <c r="P761" s="69" t="str">
        <f>IF($N761="D",COUNTIF($N$9:$N$9781,"D")-'Rosa e Controlli'!$I$34,"0")</f>
        <v>0</v>
      </c>
      <c r="Q761" s="69" t="str">
        <f>IF($N761="C",COUNTIF($N$9:$N$9781,"C")-'Rosa e Controlli'!$I$35,"0")</f>
        <v>0</v>
      </c>
      <c r="R761" s="69" t="str">
        <f>IF($N761="A",COUNTIF($N$9:$N$9781,"A")-'Rosa e Controlli'!$I$36,"0")</f>
        <v>0</v>
      </c>
      <c r="S761" s="69">
        <f t="shared" si="81"/>
        <v>0</v>
      </c>
      <c r="T761" s="69" t="str">
        <f t="shared" si="82"/>
        <v/>
      </c>
      <c r="U761" s="69"/>
      <c r="V761" s="69"/>
      <c r="W761" s="69"/>
    </row>
    <row r="762" spans="1:23" x14ac:dyDescent="0.25">
      <c r="A762" s="61" t="str">
        <f t="shared" si="77"/>
        <v/>
      </c>
      <c r="B762" s="77"/>
      <c r="C762" s="81" t="s">
        <v>65</v>
      </c>
      <c r="D762" s="81">
        <v>939</v>
      </c>
      <c r="E762" s="81" t="s">
        <v>195</v>
      </c>
      <c r="F762" s="81" t="s">
        <v>56</v>
      </c>
      <c r="G762" s="81">
        <v>12</v>
      </c>
      <c r="H762" s="61" t="str">
        <f t="shared" si="78"/>
        <v/>
      </c>
      <c r="I762" s="62" t="str">
        <f t="shared" si="83"/>
        <v/>
      </c>
      <c r="J762" s="62" t="str">
        <f>IF(B762&lt;&gt;"",COUNTIF(B$9:$B10536,B762),"")</f>
        <v/>
      </c>
      <c r="K762" s="62"/>
      <c r="L762" s="62" t="str">
        <f>IF(B762&lt;&gt;"",COUNTIF(M$9:$M10536,F762),"")</f>
        <v/>
      </c>
      <c r="M762" s="62" t="str">
        <f t="shared" si="79"/>
        <v/>
      </c>
      <c r="N762" s="69" t="str">
        <f t="shared" si="80"/>
        <v/>
      </c>
      <c r="O762" s="69" t="str">
        <f>IF($N762="P",COUNTIF($N$9:$N$9781,"P")-'Rosa e Controlli'!$I$33,"0")</f>
        <v>0</v>
      </c>
      <c r="P762" s="69" t="str">
        <f>IF($N762="D",COUNTIF($N$9:$N$9781,"D")-'Rosa e Controlli'!$I$34,"0")</f>
        <v>0</v>
      </c>
      <c r="Q762" s="69" t="str">
        <f>IF($N762="C",COUNTIF($N$9:$N$9781,"C")-'Rosa e Controlli'!$I$35,"0")</f>
        <v>0</v>
      </c>
      <c r="R762" s="69" t="str">
        <f>IF($N762="A",COUNTIF($N$9:$N$9781,"A")-'Rosa e Controlli'!$I$36,"0")</f>
        <v>0</v>
      </c>
      <c r="S762" s="69">
        <f t="shared" si="81"/>
        <v>0</v>
      </c>
      <c r="T762" s="69" t="str">
        <f t="shared" si="82"/>
        <v/>
      </c>
      <c r="U762" s="69"/>
      <c r="V762" s="69"/>
      <c r="W762" s="69"/>
    </row>
    <row r="763" spans="1:23" x14ac:dyDescent="0.25">
      <c r="A763" s="61" t="str">
        <f t="shared" si="77"/>
        <v/>
      </c>
      <c r="B763" s="77"/>
      <c r="C763" s="81" t="s">
        <v>65</v>
      </c>
      <c r="D763" s="81">
        <v>940</v>
      </c>
      <c r="E763" s="81" t="s">
        <v>845</v>
      </c>
      <c r="F763" s="81" t="s">
        <v>255</v>
      </c>
      <c r="G763" s="81">
        <v>3</v>
      </c>
      <c r="H763" s="61" t="str">
        <f t="shared" si="78"/>
        <v/>
      </c>
      <c r="I763" s="62" t="str">
        <f t="shared" si="83"/>
        <v/>
      </c>
      <c r="J763" s="62" t="str">
        <f>IF(B763&lt;&gt;"",COUNTIF(B$9:$B10537,B763),"")</f>
        <v/>
      </c>
      <c r="K763" s="62"/>
      <c r="L763" s="62" t="str">
        <f>IF(B763&lt;&gt;"",COUNTIF(M$9:$M10537,F763),"")</f>
        <v/>
      </c>
      <c r="M763" s="62" t="str">
        <f t="shared" si="79"/>
        <v/>
      </c>
      <c r="N763" s="69" t="str">
        <f t="shared" si="80"/>
        <v/>
      </c>
      <c r="O763" s="69" t="str">
        <f>IF($N763="P",COUNTIF($N$9:$N$9781,"P")-'Rosa e Controlli'!$I$33,"0")</f>
        <v>0</v>
      </c>
      <c r="P763" s="69" t="str">
        <f>IF($N763="D",COUNTIF($N$9:$N$9781,"D")-'Rosa e Controlli'!$I$34,"0")</f>
        <v>0</v>
      </c>
      <c r="Q763" s="69" t="str">
        <f>IF($N763="C",COUNTIF($N$9:$N$9781,"C")-'Rosa e Controlli'!$I$35,"0")</f>
        <v>0</v>
      </c>
      <c r="R763" s="69" t="str">
        <f>IF($N763="A",COUNTIF($N$9:$N$9781,"A")-'Rosa e Controlli'!$I$36,"0")</f>
        <v>0</v>
      </c>
      <c r="S763" s="69">
        <f t="shared" si="81"/>
        <v>0</v>
      </c>
      <c r="T763" s="69" t="str">
        <f t="shared" si="82"/>
        <v/>
      </c>
      <c r="U763" s="69"/>
      <c r="V763" s="69"/>
      <c r="W763" s="69"/>
    </row>
    <row r="764" spans="1:23" x14ac:dyDescent="0.25">
      <c r="A764" s="61" t="str">
        <f t="shared" si="77"/>
        <v/>
      </c>
      <c r="B764" s="77"/>
      <c r="C764" s="81" t="s">
        <v>65</v>
      </c>
      <c r="D764" s="81">
        <v>941</v>
      </c>
      <c r="E764" s="81" t="s">
        <v>846</v>
      </c>
      <c r="F764" s="81" t="s">
        <v>255</v>
      </c>
      <c r="G764" s="81">
        <v>4</v>
      </c>
      <c r="H764" s="61" t="str">
        <f t="shared" si="78"/>
        <v/>
      </c>
      <c r="I764" s="62" t="str">
        <f t="shared" si="83"/>
        <v/>
      </c>
      <c r="J764" s="62" t="str">
        <f>IF(B764&lt;&gt;"",COUNTIF(B$9:$B10538,B764),"")</f>
        <v/>
      </c>
      <c r="K764" s="62"/>
      <c r="L764" s="62" t="str">
        <f>IF(B764&lt;&gt;"",COUNTIF(M$9:$M10538,F764),"")</f>
        <v/>
      </c>
      <c r="M764" s="62" t="str">
        <f t="shared" si="79"/>
        <v/>
      </c>
      <c r="N764" s="69" t="str">
        <f t="shared" si="80"/>
        <v/>
      </c>
      <c r="O764" s="69" t="str">
        <f>IF($N764="P",COUNTIF($N$9:$N$9781,"P")-'Rosa e Controlli'!$I$33,"0")</f>
        <v>0</v>
      </c>
      <c r="P764" s="69" t="str">
        <f>IF($N764="D",COUNTIF($N$9:$N$9781,"D")-'Rosa e Controlli'!$I$34,"0")</f>
        <v>0</v>
      </c>
      <c r="Q764" s="69" t="str">
        <f>IF($N764="C",COUNTIF($N$9:$N$9781,"C")-'Rosa e Controlli'!$I$35,"0")</f>
        <v>0</v>
      </c>
      <c r="R764" s="69" t="str">
        <f>IF($N764="A",COUNTIF($N$9:$N$9781,"A")-'Rosa e Controlli'!$I$36,"0")</f>
        <v>0</v>
      </c>
      <c r="S764" s="69">
        <f t="shared" si="81"/>
        <v>0</v>
      </c>
      <c r="T764" s="69" t="str">
        <f t="shared" si="82"/>
        <v/>
      </c>
      <c r="U764" s="69"/>
      <c r="V764" s="69"/>
      <c r="W764" s="69"/>
    </row>
    <row r="765" spans="1:23" x14ac:dyDescent="0.25">
      <c r="A765" s="61" t="str">
        <f t="shared" si="77"/>
        <v/>
      </c>
      <c r="B765" s="77"/>
      <c r="C765" s="81" t="s">
        <v>65</v>
      </c>
      <c r="D765" s="81">
        <v>942</v>
      </c>
      <c r="E765" s="81" t="s">
        <v>847</v>
      </c>
      <c r="F765" s="81" t="s">
        <v>61</v>
      </c>
      <c r="G765" s="81">
        <v>4</v>
      </c>
      <c r="H765" s="61" t="str">
        <f t="shared" si="78"/>
        <v/>
      </c>
      <c r="I765" s="62" t="str">
        <f t="shared" si="83"/>
        <v/>
      </c>
      <c r="J765" s="62" t="str">
        <f>IF(B765&lt;&gt;"",COUNTIF(B$9:$B10539,B765),"")</f>
        <v/>
      </c>
      <c r="K765" s="62"/>
      <c r="L765" s="62" t="str">
        <f>IF(B765&lt;&gt;"",COUNTIF(M$9:$M10539,F765),"")</f>
        <v/>
      </c>
      <c r="M765" s="62" t="str">
        <f t="shared" si="79"/>
        <v/>
      </c>
      <c r="N765" s="69" t="str">
        <f t="shared" si="80"/>
        <v/>
      </c>
      <c r="O765" s="69" t="str">
        <f>IF($N765="P",COUNTIF($N$9:$N$9781,"P")-'Rosa e Controlli'!$I$33,"0")</f>
        <v>0</v>
      </c>
      <c r="P765" s="69" t="str">
        <f>IF($N765="D",COUNTIF($N$9:$N$9781,"D")-'Rosa e Controlli'!$I$34,"0")</f>
        <v>0</v>
      </c>
      <c r="Q765" s="69" t="str">
        <f>IF($N765="C",COUNTIF($N$9:$N$9781,"C")-'Rosa e Controlli'!$I$35,"0")</f>
        <v>0</v>
      </c>
      <c r="R765" s="69" t="str">
        <f>IF($N765="A",COUNTIF($N$9:$N$9781,"A")-'Rosa e Controlli'!$I$36,"0")</f>
        <v>0</v>
      </c>
      <c r="S765" s="69">
        <f t="shared" si="81"/>
        <v>0</v>
      </c>
      <c r="T765" s="69" t="str">
        <f t="shared" si="82"/>
        <v/>
      </c>
      <c r="U765" s="69"/>
      <c r="V765" s="69"/>
      <c r="W765" s="69"/>
    </row>
    <row r="766" spans="1:23" x14ac:dyDescent="0.25">
      <c r="A766" s="61" t="str">
        <f t="shared" si="77"/>
        <v/>
      </c>
      <c r="B766" s="77"/>
      <c r="C766" s="81" t="s">
        <v>65</v>
      </c>
      <c r="D766" s="81">
        <v>943</v>
      </c>
      <c r="E766" s="81" t="s">
        <v>848</v>
      </c>
      <c r="F766" s="81" t="s">
        <v>218</v>
      </c>
      <c r="G766" s="81">
        <v>4</v>
      </c>
      <c r="H766" s="61" t="str">
        <f t="shared" si="78"/>
        <v/>
      </c>
      <c r="I766" s="62" t="str">
        <f t="shared" si="83"/>
        <v/>
      </c>
      <c r="J766" s="62" t="str">
        <f>IF(B766&lt;&gt;"",COUNTIF(B$9:$B10540,B766),"")</f>
        <v/>
      </c>
      <c r="K766" s="62"/>
      <c r="L766" s="62" t="str">
        <f>IF(B766&lt;&gt;"",COUNTIF(M$9:$M10540,F766),"")</f>
        <v/>
      </c>
      <c r="M766" s="62" t="str">
        <f t="shared" si="79"/>
        <v/>
      </c>
      <c r="N766" s="69" t="str">
        <f t="shared" si="80"/>
        <v/>
      </c>
      <c r="O766" s="69" t="str">
        <f>IF($N766="P",COUNTIF($N$9:$N$9781,"P")-'Rosa e Controlli'!$I$33,"0")</f>
        <v>0</v>
      </c>
      <c r="P766" s="69" t="str">
        <f>IF($N766="D",COUNTIF($N$9:$N$9781,"D")-'Rosa e Controlli'!$I$34,"0")</f>
        <v>0</v>
      </c>
      <c r="Q766" s="69" t="str">
        <f>IF($N766="C",COUNTIF($N$9:$N$9781,"C")-'Rosa e Controlli'!$I$35,"0")</f>
        <v>0</v>
      </c>
      <c r="R766" s="69" t="str">
        <f>IF($N766="A",COUNTIF($N$9:$N$9781,"A")-'Rosa e Controlli'!$I$36,"0")</f>
        <v>0</v>
      </c>
      <c r="S766" s="69">
        <f t="shared" si="81"/>
        <v>0</v>
      </c>
      <c r="T766" s="69" t="str">
        <f t="shared" si="82"/>
        <v/>
      </c>
      <c r="U766" s="69"/>
      <c r="V766" s="69"/>
      <c r="W766" s="69"/>
    </row>
    <row r="767" spans="1:23" x14ac:dyDescent="0.25">
      <c r="A767" s="61" t="str">
        <f t="shared" si="77"/>
        <v/>
      </c>
      <c r="B767" s="77"/>
      <c r="C767" s="81" t="s">
        <v>65</v>
      </c>
      <c r="D767" s="81">
        <v>944</v>
      </c>
      <c r="E767" s="81" t="s">
        <v>849</v>
      </c>
      <c r="F767" s="81" t="s">
        <v>218</v>
      </c>
      <c r="G767" s="81">
        <v>5</v>
      </c>
      <c r="H767" s="61" t="str">
        <f t="shared" si="78"/>
        <v/>
      </c>
      <c r="I767" s="62" t="str">
        <f t="shared" si="83"/>
        <v/>
      </c>
      <c r="J767" s="62" t="str">
        <f>IF(B767&lt;&gt;"",COUNTIF(B$9:$B10541,B767),"")</f>
        <v/>
      </c>
      <c r="K767" s="62"/>
      <c r="L767" s="62" t="str">
        <f>IF(B767&lt;&gt;"",COUNTIF(M$9:$M10541,F767),"")</f>
        <v/>
      </c>
      <c r="M767" s="62" t="str">
        <f t="shared" si="79"/>
        <v/>
      </c>
      <c r="N767" s="69" t="str">
        <f t="shared" si="80"/>
        <v/>
      </c>
      <c r="O767" s="69" t="str">
        <f>IF($N767="P",COUNTIF($N$9:$N$9781,"P")-'Rosa e Controlli'!$I$33,"0")</f>
        <v>0</v>
      </c>
      <c r="P767" s="69" t="str">
        <f>IF($N767="D",COUNTIF($N$9:$N$9781,"D")-'Rosa e Controlli'!$I$34,"0")</f>
        <v>0</v>
      </c>
      <c r="Q767" s="69" t="str">
        <f>IF($N767="C",COUNTIF($N$9:$N$9781,"C")-'Rosa e Controlli'!$I$35,"0")</f>
        <v>0</v>
      </c>
      <c r="R767" s="69" t="str">
        <f>IF($N767="A",COUNTIF($N$9:$N$9781,"A")-'Rosa e Controlli'!$I$36,"0")</f>
        <v>0</v>
      </c>
      <c r="S767" s="69">
        <f t="shared" si="81"/>
        <v>0</v>
      </c>
      <c r="T767" s="69" t="str">
        <f t="shared" si="82"/>
        <v/>
      </c>
      <c r="U767" s="69"/>
      <c r="V767" s="69"/>
      <c r="W767" s="69"/>
    </row>
    <row r="768" spans="1:23" x14ac:dyDescent="0.25">
      <c r="A768" s="61" t="str">
        <f t="shared" si="77"/>
        <v/>
      </c>
      <c r="B768" s="77"/>
      <c r="C768" s="81" t="s">
        <v>65</v>
      </c>
      <c r="D768" s="81">
        <v>945</v>
      </c>
      <c r="E768" s="81" t="s">
        <v>850</v>
      </c>
      <c r="F768" s="81" t="s">
        <v>240</v>
      </c>
      <c r="G768" s="81">
        <v>3</v>
      </c>
      <c r="H768" s="61" t="str">
        <f t="shared" si="78"/>
        <v/>
      </c>
      <c r="I768" s="62" t="str">
        <f t="shared" si="83"/>
        <v/>
      </c>
      <c r="J768" s="62" t="str">
        <f>IF(B768&lt;&gt;"",COUNTIF(B$9:$B10542,B768),"")</f>
        <v/>
      </c>
      <c r="K768" s="62"/>
      <c r="L768" s="62" t="str">
        <f>IF(B768&lt;&gt;"",COUNTIF(M$9:$M10542,F768),"")</f>
        <v/>
      </c>
      <c r="M768" s="62" t="str">
        <f t="shared" si="79"/>
        <v/>
      </c>
      <c r="N768" s="69" t="str">
        <f t="shared" si="80"/>
        <v/>
      </c>
      <c r="O768" s="69" t="str">
        <f>IF($N768="P",COUNTIF($N$9:$N$9781,"P")-'Rosa e Controlli'!$I$33,"0")</f>
        <v>0</v>
      </c>
      <c r="P768" s="69" t="str">
        <f>IF($N768="D",COUNTIF($N$9:$N$9781,"D")-'Rosa e Controlli'!$I$34,"0")</f>
        <v>0</v>
      </c>
      <c r="Q768" s="69" t="str">
        <f>IF($N768="C",COUNTIF($N$9:$N$9781,"C")-'Rosa e Controlli'!$I$35,"0")</f>
        <v>0</v>
      </c>
      <c r="R768" s="69" t="str">
        <f>IF($N768="A",COUNTIF($N$9:$N$9781,"A")-'Rosa e Controlli'!$I$36,"0")</f>
        <v>0</v>
      </c>
      <c r="S768" s="69">
        <f t="shared" si="81"/>
        <v>0</v>
      </c>
      <c r="T768" s="69" t="str">
        <f t="shared" si="82"/>
        <v/>
      </c>
      <c r="U768" s="69"/>
      <c r="V768" s="69"/>
      <c r="W768" s="69"/>
    </row>
    <row r="769" spans="1:23" x14ac:dyDescent="0.25">
      <c r="A769" s="61" t="str">
        <f t="shared" si="77"/>
        <v/>
      </c>
      <c r="B769" s="77"/>
      <c r="C769" s="81" t="s">
        <v>65</v>
      </c>
      <c r="D769" s="81">
        <v>946</v>
      </c>
      <c r="E769" s="81" t="s">
        <v>851</v>
      </c>
      <c r="F769" s="81" t="s">
        <v>240</v>
      </c>
      <c r="G769" s="81">
        <v>1</v>
      </c>
      <c r="H769" s="61" t="str">
        <f t="shared" si="78"/>
        <v/>
      </c>
      <c r="I769" s="62" t="str">
        <f t="shared" si="83"/>
        <v/>
      </c>
      <c r="J769" s="62" t="str">
        <f>IF(B769&lt;&gt;"",COUNTIF(B$9:$B10543,B769),"")</f>
        <v/>
      </c>
      <c r="K769" s="62"/>
      <c r="L769" s="62" t="str">
        <f>IF(B769&lt;&gt;"",COUNTIF(M$9:$M10543,F769),"")</f>
        <v/>
      </c>
      <c r="M769" s="62" t="str">
        <f t="shared" si="79"/>
        <v/>
      </c>
      <c r="N769" s="69" t="str">
        <f t="shared" si="80"/>
        <v/>
      </c>
      <c r="O769" s="69" t="str">
        <f>IF($N769="P",COUNTIF($N$9:$N$9781,"P")-'Rosa e Controlli'!$I$33,"0")</f>
        <v>0</v>
      </c>
      <c r="P769" s="69" t="str">
        <f>IF($N769="D",COUNTIF($N$9:$N$9781,"D")-'Rosa e Controlli'!$I$34,"0")</f>
        <v>0</v>
      </c>
      <c r="Q769" s="69" t="str">
        <f>IF($N769="C",COUNTIF($N$9:$N$9781,"C")-'Rosa e Controlli'!$I$35,"0")</f>
        <v>0</v>
      </c>
      <c r="R769" s="69" t="str">
        <f>IF($N769="A",COUNTIF($N$9:$N$9781,"A")-'Rosa e Controlli'!$I$36,"0")</f>
        <v>0</v>
      </c>
      <c r="S769" s="69">
        <f t="shared" si="81"/>
        <v>0</v>
      </c>
      <c r="T769" s="69" t="str">
        <f t="shared" si="82"/>
        <v/>
      </c>
      <c r="U769" s="69"/>
      <c r="V769" s="69"/>
      <c r="W769" s="69"/>
    </row>
    <row r="770" spans="1:23" x14ac:dyDescent="0.25">
      <c r="A770" s="61" t="str">
        <f t="shared" si="77"/>
        <v/>
      </c>
      <c r="B770" s="77"/>
      <c r="C770" s="81" t="s">
        <v>65</v>
      </c>
      <c r="D770" s="81">
        <v>947</v>
      </c>
      <c r="E770" s="81" t="s">
        <v>852</v>
      </c>
      <c r="F770" s="81" t="s">
        <v>282</v>
      </c>
      <c r="G770" s="81">
        <v>6</v>
      </c>
      <c r="H770" s="61" t="str">
        <f t="shared" si="78"/>
        <v/>
      </c>
      <c r="I770" s="62" t="str">
        <f t="shared" si="83"/>
        <v/>
      </c>
      <c r="J770" s="62" t="str">
        <f>IF(B770&lt;&gt;"",COUNTIF(B$9:$B10544,B770),"")</f>
        <v/>
      </c>
      <c r="K770" s="62"/>
      <c r="L770" s="62" t="str">
        <f>IF(B770&lt;&gt;"",COUNTIF(M$9:$M10544,F770),"")</f>
        <v/>
      </c>
      <c r="M770" s="62" t="str">
        <f t="shared" si="79"/>
        <v/>
      </c>
      <c r="N770" s="69" t="str">
        <f t="shared" si="80"/>
        <v/>
      </c>
      <c r="O770" s="69" t="str">
        <f>IF($N770="P",COUNTIF($N$9:$N$9781,"P")-'Rosa e Controlli'!$I$33,"0")</f>
        <v>0</v>
      </c>
      <c r="P770" s="69" t="str">
        <f>IF($N770="D",COUNTIF($N$9:$N$9781,"D")-'Rosa e Controlli'!$I$34,"0")</f>
        <v>0</v>
      </c>
      <c r="Q770" s="69" t="str">
        <f>IF($N770="C",COUNTIF($N$9:$N$9781,"C")-'Rosa e Controlli'!$I$35,"0")</f>
        <v>0</v>
      </c>
      <c r="R770" s="69" t="str">
        <f>IF($N770="A",COUNTIF($N$9:$N$9781,"A")-'Rosa e Controlli'!$I$36,"0")</f>
        <v>0</v>
      </c>
      <c r="S770" s="69">
        <f t="shared" si="81"/>
        <v>0</v>
      </c>
      <c r="T770" s="69" t="str">
        <f t="shared" si="82"/>
        <v/>
      </c>
      <c r="U770" s="69"/>
      <c r="V770" s="69"/>
      <c r="W770" s="69"/>
    </row>
    <row r="771" spans="1:23" x14ac:dyDescent="0.25">
      <c r="A771" s="61" t="str">
        <f t="shared" si="77"/>
        <v/>
      </c>
      <c r="B771" s="77"/>
      <c r="C771" s="81" t="s">
        <v>65</v>
      </c>
      <c r="D771" s="81">
        <v>948</v>
      </c>
      <c r="E771" s="81" t="s">
        <v>853</v>
      </c>
      <c r="F771" s="81" t="s">
        <v>248</v>
      </c>
      <c r="G771" s="81">
        <v>5</v>
      </c>
      <c r="H771" s="61" t="str">
        <f t="shared" si="78"/>
        <v/>
      </c>
      <c r="I771" s="62" t="str">
        <f t="shared" si="83"/>
        <v/>
      </c>
      <c r="J771" s="62" t="str">
        <f>IF(B771&lt;&gt;"",COUNTIF(B$9:$B10545,B771),"")</f>
        <v/>
      </c>
      <c r="K771" s="62"/>
      <c r="L771" s="62" t="str">
        <f>IF(B771&lt;&gt;"",COUNTIF(M$9:$M10545,F771),"")</f>
        <v/>
      </c>
      <c r="M771" s="62" t="str">
        <f t="shared" si="79"/>
        <v/>
      </c>
      <c r="N771" s="69" t="str">
        <f t="shared" si="80"/>
        <v/>
      </c>
      <c r="O771" s="69" t="str">
        <f>IF($N771="P",COUNTIF($N$9:$N$9781,"P")-'Rosa e Controlli'!$I$33,"0")</f>
        <v>0</v>
      </c>
      <c r="P771" s="69" t="str">
        <f>IF($N771="D",COUNTIF($N$9:$N$9781,"D")-'Rosa e Controlli'!$I$34,"0")</f>
        <v>0</v>
      </c>
      <c r="Q771" s="69" t="str">
        <f>IF($N771="C",COUNTIF($N$9:$N$9781,"C")-'Rosa e Controlli'!$I$35,"0")</f>
        <v>0</v>
      </c>
      <c r="R771" s="69" t="str">
        <f>IF($N771="A",COUNTIF($N$9:$N$9781,"A")-'Rosa e Controlli'!$I$36,"0")</f>
        <v>0</v>
      </c>
      <c r="S771" s="69">
        <f t="shared" si="81"/>
        <v>0</v>
      </c>
      <c r="T771" s="69" t="str">
        <f t="shared" si="82"/>
        <v/>
      </c>
      <c r="U771" s="69"/>
      <c r="V771" s="69"/>
      <c r="W771" s="69"/>
    </row>
    <row r="772" spans="1:23" x14ac:dyDescent="0.25">
      <c r="A772" s="61" t="str">
        <f t="shared" si="77"/>
        <v/>
      </c>
      <c r="B772" s="75"/>
      <c r="C772" s="72"/>
      <c r="D772" s="72"/>
      <c r="E772" s="73"/>
      <c r="F772" s="72"/>
      <c r="G772" s="72"/>
      <c r="H772" s="61" t="str">
        <f t="shared" si="78"/>
        <v/>
      </c>
      <c r="I772" s="62" t="str">
        <f t="shared" si="83"/>
        <v/>
      </c>
      <c r="J772" s="62" t="str">
        <f>IF(B772&lt;&gt;"",COUNTIF(B$9:$B10546,B772),"")</f>
        <v/>
      </c>
      <c r="K772" s="62"/>
      <c r="L772" s="62" t="str">
        <f>IF(B772&lt;&gt;"",COUNTIF(M$9:$M10546,F772),"")</f>
        <v/>
      </c>
      <c r="M772" s="62" t="str">
        <f t="shared" si="79"/>
        <v/>
      </c>
      <c r="N772" s="69" t="str">
        <f t="shared" si="80"/>
        <v/>
      </c>
      <c r="O772" s="69" t="str">
        <f>IF($N772="P",COUNTIF($N$9:$N$9781,"P")-'Rosa e Controlli'!$I$33,"0")</f>
        <v>0</v>
      </c>
      <c r="P772" s="69" t="str">
        <f>IF($N772="D",COUNTIF($N$9:$N$9781,"D")-'Rosa e Controlli'!$I$34,"0")</f>
        <v>0</v>
      </c>
      <c r="Q772" s="69" t="str">
        <f>IF($N772="C",COUNTIF($N$9:$N$9781,"C")-'Rosa e Controlli'!$I$35,"0")</f>
        <v>0</v>
      </c>
      <c r="R772" s="69" t="str">
        <f>IF($N772="A",COUNTIF($N$9:$N$9781,"A")-'Rosa e Controlli'!$I$36,"0")</f>
        <v>0</v>
      </c>
      <c r="S772" s="69">
        <f t="shared" si="81"/>
        <v>0</v>
      </c>
      <c r="T772" s="69" t="str">
        <f t="shared" si="82"/>
        <v/>
      </c>
      <c r="U772" s="69"/>
      <c r="V772" s="69"/>
      <c r="W772" s="69"/>
    </row>
    <row r="773" spans="1:23" x14ac:dyDescent="0.25">
      <c r="A773" s="61" t="str">
        <f t="shared" si="77"/>
        <v/>
      </c>
      <c r="B773" s="75"/>
      <c r="C773" s="72"/>
      <c r="D773" s="72"/>
      <c r="E773" s="73"/>
      <c r="F773" s="72"/>
      <c r="G773" s="72"/>
      <c r="H773" s="61" t="str">
        <f t="shared" si="78"/>
        <v/>
      </c>
      <c r="I773" s="62" t="str">
        <f t="shared" si="83"/>
        <v/>
      </c>
      <c r="J773" s="62" t="str">
        <f>IF(B773&lt;&gt;"",COUNTIF(B$9:$B10547,B773),"")</f>
        <v/>
      </c>
      <c r="K773" s="62"/>
      <c r="L773" s="62" t="str">
        <f>IF(B773&lt;&gt;"",COUNTIF(M$9:$M10547,F773),"")</f>
        <v/>
      </c>
      <c r="M773" s="62" t="str">
        <f t="shared" si="79"/>
        <v/>
      </c>
      <c r="N773" s="69" t="str">
        <f t="shared" si="80"/>
        <v/>
      </c>
      <c r="O773" s="69" t="str">
        <f>IF($N773="P",COUNTIF($N$9:$N$9781,"P")-'Rosa e Controlli'!$I$33,"0")</f>
        <v>0</v>
      </c>
      <c r="P773" s="69" t="str">
        <f>IF($N773="D",COUNTIF($N$9:$N$9781,"D")-'Rosa e Controlli'!$I$34,"0")</f>
        <v>0</v>
      </c>
      <c r="Q773" s="69" t="str">
        <f>IF($N773="C",COUNTIF($N$9:$N$9781,"C")-'Rosa e Controlli'!$I$35,"0")</f>
        <v>0</v>
      </c>
      <c r="R773" s="69" t="str">
        <f>IF($N773="A",COUNTIF($N$9:$N$9781,"A")-'Rosa e Controlli'!$I$36,"0")</f>
        <v>0</v>
      </c>
      <c r="S773" s="69">
        <f t="shared" si="81"/>
        <v>0</v>
      </c>
      <c r="T773" s="69" t="str">
        <f t="shared" si="82"/>
        <v/>
      </c>
      <c r="U773" s="69"/>
      <c r="V773" s="69"/>
      <c r="W773" s="69"/>
    </row>
    <row r="774" spans="1:23" x14ac:dyDescent="0.25">
      <c r="A774" s="61" t="str">
        <f t="shared" si="77"/>
        <v/>
      </c>
      <c r="B774" s="75"/>
      <c r="C774" s="72"/>
      <c r="D774" s="72"/>
      <c r="E774" s="73"/>
      <c r="F774" s="72"/>
      <c r="G774" s="72"/>
      <c r="H774" s="61" t="str">
        <f t="shared" si="78"/>
        <v/>
      </c>
      <c r="I774" s="62" t="str">
        <f t="shared" si="83"/>
        <v/>
      </c>
      <c r="J774" s="62" t="str">
        <f>IF(B774&lt;&gt;"",COUNTIF(B$9:$B10548,B774),"")</f>
        <v/>
      </c>
      <c r="K774" s="62"/>
      <c r="L774" s="62" t="str">
        <f>IF(B774&lt;&gt;"",COUNTIF(M$9:$M10548,F774),"")</f>
        <v/>
      </c>
      <c r="M774" s="62" t="str">
        <f t="shared" si="79"/>
        <v/>
      </c>
      <c r="N774" s="69" t="str">
        <f t="shared" si="80"/>
        <v/>
      </c>
      <c r="O774" s="69" t="str">
        <f>IF($N774="P",COUNTIF($N$9:$N$9781,"P")-'Rosa e Controlli'!$I$33,"0")</f>
        <v>0</v>
      </c>
      <c r="P774" s="69" t="str">
        <f>IF($N774="D",COUNTIF($N$9:$N$9781,"D")-'Rosa e Controlli'!$I$34,"0")</f>
        <v>0</v>
      </c>
      <c r="Q774" s="69" t="str">
        <f>IF($N774="C",COUNTIF($N$9:$N$9781,"C")-'Rosa e Controlli'!$I$35,"0")</f>
        <v>0</v>
      </c>
      <c r="R774" s="69" t="str">
        <f>IF($N774="A",COUNTIF($N$9:$N$9781,"A")-'Rosa e Controlli'!$I$36,"0")</f>
        <v>0</v>
      </c>
      <c r="S774" s="69">
        <f t="shared" si="81"/>
        <v>0</v>
      </c>
      <c r="T774" s="69" t="str">
        <f t="shared" si="82"/>
        <v/>
      </c>
      <c r="U774" s="69"/>
      <c r="V774" s="69"/>
      <c r="W774" s="69"/>
    </row>
    <row r="775" spans="1:23" x14ac:dyDescent="0.25">
      <c r="A775" s="61" t="str">
        <f t="shared" si="77"/>
        <v/>
      </c>
      <c r="B775" s="75"/>
      <c r="C775" s="72"/>
      <c r="D775" s="72"/>
      <c r="E775" s="73"/>
      <c r="F775" s="72"/>
      <c r="G775" s="72"/>
      <c r="H775" s="61" t="str">
        <f t="shared" si="78"/>
        <v/>
      </c>
      <c r="I775" s="62" t="str">
        <f t="shared" si="83"/>
        <v/>
      </c>
      <c r="J775" s="62" t="str">
        <f>IF(B775&lt;&gt;"",COUNTIF(B$9:$B10549,B775),"")</f>
        <v/>
      </c>
      <c r="K775" s="62"/>
      <c r="L775" s="62" t="str">
        <f>IF(B775&lt;&gt;"",COUNTIF(M$9:$M10549,F775),"")</f>
        <v/>
      </c>
      <c r="M775" s="62" t="str">
        <f t="shared" si="79"/>
        <v/>
      </c>
      <c r="N775" s="69" t="str">
        <f t="shared" si="80"/>
        <v/>
      </c>
      <c r="O775" s="69" t="str">
        <f>IF($N775="P",COUNTIF($N$9:$N$9781,"P")-'Rosa e Controlli'!$I$33,"0")</f>
        <v>0</v>
      </c>
      <c r="P775" s="69" t="str">
        <f>IF($N775="D",COUNTIF($N$9:$N$9781,"D")-'Rosa e Controlli'!$I$34,"0")</f>
        <v>0</v>
      </c>
      <c r="Q775" s="69" t="str">
        <f>IF($N775="C",COUNTIF($N$9:$N$9781,"C")-'Rosa e Controlli'!$I$35,"0")</f>
        <v>0</v>
      </c>
      <c r="R775" s="69" t="str">
        <f>IF($N775="A",COUNTIF($N$9:$N$9781,"A")-'Rosa e Controlli'!$I$36,"0")</f>
        <v>0</v>
      </c>
      <c r="S775" s="69">
        <f t="shared" si="81"/>
        <v>0</v>
      </c>
      <c r="T775" s="69" t="str">
        <f t="shared" si="82"/>
        <v/>
      </c>
      <c r="U775" s="69"/>
      <c r="V775" s="69"/>
      <c r="W775" s="69"/>
    </row>
    <row r="776" spans="1:23" x14ac:dyDescent="0.25">
      <c r="A776" s="61" t="str">
        <f t="shared" si="77"/>
        <v/>
      </c>
      <c r="B776" s="75"/>
      <c r="C776" s="72"/>
      <c r="D776" s="72"/>
      <c r="E776" s="73"/>
      <c r="F776" s="72"/>
      <c r="G776" s="72"/>
      <c r="H776" s="61" t="str">
        <f t="shared" si="78"/>
        <v/>
      </c>
      <c r="I776" s="62" t="str">
        <f t="shared" si="83"/>
        <v/>
      </c>
      <c r="J776" s="62" t="str">
        <f>IF(B776&lt;&gt;"",COUNTIF(B$9:$B10550,B776),"")</f>
        <v/>
      </c>
      <c r="K776" s="62"/>
      <c r="L776" s="62" t="str">
        <f>IF(B776&lt;&gt;"",COUNTIF(M$9:$M10550,F776),"")</f>
        <v/>
      </c>
      <c r="M776" s="62" t="str">
        <f t="shared" si="79"/>
        <v/>
      </c>
      <c r="N776" s="69" t="str">
        <f t="shared" si="80"/>
        <v/>
      </c>
      <c r="O776" s="69" t="str">
        <f>IF($N776="P",COUNTIF($N$9:$N$9781,"P")-'Rosa e Controlli'!$I$33,"0")</f>
        <v>0</v>
      </c>
      <c r="P776" s="69" t="str">
        <f>IF($N776="D",COUNTIF($N$9:$N$9781,"D")-'Rosa e Controlli'!$I$34,"0")</f>
        <v>0</v>
      </c>
      <c r="Q776" s="69" t="str">
        <f>IF($N776="C",COUNTIF($N$9:$N$9781,"C")-'Rosa e Controlli'!$I$35,"0")</f>
        <v>0</v>
      </c>
      <c r="R776" s="69" t="str">
        <f>IF($N776="A",COUNTIF($N$9:$N$9781,"A")-'Rosa e Controlli'!$I$36,"0")</f>
        <v>0</v>
      </c>
      <c r="S776" s="69">
        <f t="shared" si="81"/>
        <v>0</v>
      </c>
      <c r="T776" s="69" t="str">
        <f t="shared" si="82"/>
        <v/>
      </c>
      <c r="U776" s="69"/>
      <c r="V776" s="69"/>
      <c r="W776" s="69"/>
    </row>
    <row r="777" spans="1:23" x14ac:dyDescent="0.25">
      <c r="A777" s="61" t="str">
        <f t="shared" ref="A777:A840" si="84">H777</f>
        <v/>
      </c>
      <c r="B777" s="75"/>
      <c r="C777" s="72"/>
      <c r="D777" s="72"/>
      <c r="E777" s="73"/>
      <c r="F777" s="72"/>
      <c r="G777" s="72"/>
      <c r="H777" s="61" t="str">
        <f t="shared" ref="H777:H840" si="85">IF(B777&lt;&gt;"",IF(I777="","Ok","errore"),"")</f>
        <v/>
      </c>
      <c r="I777" s="62" t="str">
        <f t="shared" si="83"/>
        <v/>
      </c>
      <c r="J777" s="62" t="str">
        <f>IF(B777&lt;&gt;"",COUNTIF(B$9:$B10551,B777),"")</f>
        <v/>
      </c>
      <c r="K777" s="62"/>
      <c r="L777" s="62" t="str">
        <f>IF(B777&lt;&gt;"",COUNTIF(M$9:$M10551,F777),"")</f>
        <v/>
      </c>
      <c r="M777" s="62" t="str">
        <f t="shared" ref="M777:M840" si="86">IF(B777&lt;&gt;"",F777,"")</f>
        <v/>
      </c>
      <c r="N777" s="69" t="str">
        <f t="shared" ref="N777:N840" si="87">IF(B777&lt;&gt;"",C777,"")</f>
        <v/>
      </c>
      <c r="O777" s="69" t="str">
        <f>IF($N777="P",COUNTIF($N$9:$N$9781,"P")-'Rosa e Controlli'!$I$33,"0")</f>
        <v>0</v>
      </c>
      <c r="P777" s="69" t="str">
        <f>IF($N777="D",COUNTIF($N$9:$N$9781,"D")-'Rosa e Controlli'!$I$34,"0")</f>
        <v>0</v>
      </c>
      <c r="Q777" s="69" t="str">
        <f>IF($N777="C",COUNTIF($N$9:$N$9781,"C")-'Rosa e Controlli'!$I$35,"0")</f>
        <v>0</v>
      </c>
      <c r="R777" s="69" t="str">
        <f>IF($N777="A",COUNTIF($N$9:$N$9781,"A")-'Rosa e Controlli'!$I$36,"0")</f>
        <v>0</v>
      </c>
      <c r="S777" s="69">
        <f t="shared" ref="S777:S840" si="88">SUM(O777:R777)</f>
        <v>0</v>
      </c>
      <c r="T777" s="69" t="str">
        <f t="shared" ref="T777:T840" si="89">IF(AND(B777&lt;&gt;"",OR(B777&lt;1,B777&gt;23)),"NO","")</f>
        <v/>
      </c>
      <c r="U777" s="69"/>
      <c r="V777" s="69"/>
      <c r="W777" s="69"/>
    </row>
    <row r="778" spans="1:23" x14ac:dyDescent="0.25">
      <c r="A778" s="61" t="str">
        <f t="shared" si="84"/>
        <v/>
      </c>
      <c r="B778" s="75"/>
      <c r="C778" s="72"/>
      <c r="D778" s="72"/>
      <c r="E778" s="73"/>
      <c r="F778" s="72"/>
      <c r="G778" s="72"/>
      <c r="H778" s="61" t="str">
        <f t="shared" si="85"/>
        <v/>
      </c>
      <c r="I778" s="62" t="str">
        <f t="shared" ref="I778:I841" si="90">IF(B778&lt;&gt;"",IF(L778&gt;3,"Troppi giocatori ("&amp;L778&amp;") della nazionale '"&amp;F778&amp;"'",IF(AND(J778&gt;1,J778&lt;&gt;""),"Numero di maglia assegnato "&amp;J778&amp;" volte",IF(AND(N778="P",S778&gt;0),"Troppi Portieri in squadra",IF(AND(N778="D",S778&gt;0),"Troppi Difensori in squadra",IF(AND(N778="C",S778&gt;0),"Troppi Centrocampisti in squadra",IF(AND(N778="A",S778&gt;0),"Troppi Attaccanti in squadra",IF(T778="NO","Numero di maglia errato",""))))))),"")</f>
        <v/>
      </c>
      <c r="J778" s="62" t="str">
        <f>IF(B778&lt;&gt;"",COUNTIF(B$9:$B10552,B778),"")</f>
        <v/>
      </c>
      <c r="K778" s="62"/>
      <c r="L778" s="62" t="str">
        <f>IF(B778&lt;&gt;"",COUNTIF(M$9:$M10552,F778),"")</f>
        <v/>
      </c>
      <c r="M778" s="62" t="str">
        <f t="shared" si="86"/>
        <v/>
      </c>
      <c r="N778" s="69" t="str">
        <f t="shared" si="87"/>
        <v/>
      </c>
      <c r="O778" s="69" t="str">
        <f>IF($N778="P",COUNTIF($N$9:$N$9781,"P")-'Rosa e Controlli'!$I$33,"0")</f>
        <v>0</v>
      </c>
      <c r="P778" s="69" t="str">
        <f>IF($N778="D",COUNTIF($N$9:$N$9781,"D")-'Rosa e Controlli'!$I$34,"0")</f>
        <v>0</v>
      </c>
      <c r="Q778" s="69" t="str">
        <f>IF($N778="C",COUNTIF($N$9:$N$9781,"C")-'Rosa e Controlli'!$I$35,"0")</f>
        <v>0</v>
      </c>
      <c r="R778" s="69" t="str">
        <f>IF($N778="A",COUNTIF($N$9:$N$9781,"A")-'Rosa e Controlli'!$I$36,"0")</f>
        <v>0</v>
      </c>
      <c r="S778" s="69">
        <f t="shared" si="88"/>
        <v>0</v>
      </c>
      <c r="T778" s="69" t="str">
        <f t="shared" si="89"/>
        <v/>
      </c>
      <c r="U778" s="69"/>
      <c r="V778" s="69"/>
      <c r="W778" s="69"/>
    </row>
    <row r="779" spans="1:23" x14ac:dyDescent="0.25">
      <c r="A779" s="61" t="str">
        <f t="shared" si="84"/>
        <v/>
      </c>
      <c r="B779" s="75"/>
      <c r="C779" s="72"/>
      <c r="D779" s="72"/>
      <c r="E779" s="73"/>
      <c r="F779" s="72"/>
      <c r="G779" s="72"/>
      <c r="H779" s="61" t="str">
        <f t="shared" si="85"/>
        <v/>
      </c>
      <c r="I779" s="62" t="str">
        <f t="shared" si="90"/>
        <v/>
      </c>
      <c r="J779" s="62" t="str">
        <f>IF(B779&lt;&gt;"",COUNTIF(B$9:$B10553,B779),"")</f>
        <v/>
      </c>
      <c r="K779" s="62"/>
      <c r="L779" s="62" t="str">
        <f>IF(B779&lt;&gt;"",COUNTIF(M$9:$M10553,F779),"")</f>
        <v/>
      </c>
      <c r="M779" s="62" t="str">
        <f t="shared" si="86"/>
        <v/>
      </c>
      <c r="N779" s="69" t="str">
        <f t="shared" si="87"/>
        <v/>
      </c>
      <c r="O779" s="69" t="str">
        <f>IF($N779="P",COUNTIF($N$9:$N$9781,"P")-'Rosa e Controlli'!$I$33,"0")</f>
        <v>0</v>
      </c>
      <c r="P779" s="69" t="str">
        <f>IF($N779="D",COUNTIF($N$9:$N$9781,"D")-'Rosa e Controlli'!$I$34,"0")</f>
        <v>0</v>
      </c>
      <c r="Q779" s="69" t="str">
        <f>IF($N779="C",COUNTIF($N$9:$N$9781,"C")-'Rosa e Controlli'!$I$35,"0")</f>
        <v>0</v>
      </c>
      <c r="R779" s="69" t="str">
        <f>IF($N779="A",COUNTIF($N$9:$N$9781,"A")-'Rosa e Controlli'!$I$36,"0")</f>
        <v>0</v>
      </c>
      <c r="S779" s="69">
        <f t="shared" si="88"/>
        <v>0</v>
      </c>
      <c r="T779" s="69" t="str">
        <f t="shared" si="89"/>
        <v/>
      </c>
      <c r="U779" s="69"/>
      <c r="V779" s="69"/>
      <c r="W779" s="69"/>
    </row>
    <row r="780" spans="1:23" x14ac:dyDescent="0.25">
      <c r="A780" s="61" t="str">
        <f t="shared" si="84"/>
        <v/>
      </c>
      <c r="B780" s="75"/>
      <c r="C780" s="72"/>
      <c r="D780" s="72"/>
      <c r="E780" s="73"/>
      <c r="F780" s="72"/>
      <c r="G780" s="72"/>
      <c r="H780" s="61" t="str">
        <f t="shared" si="85"/>
        <v/>
      </c>
      <c r="I780" s="62" t="str">
        <f t="shared" si="90"/>
        <v/>
      </c>
      <c r="J780" s="62" t="str">
        <f>IF(B780&lt;&gt;"",COUNTIF(B$9:$B10554,B780),"")</f>
        <v/>
      </c>
      <c r="K780" s="62"/>
      <c r="L780" s="62" t="str">
        <f>IF(B780&lt;&gt;"",COUNTIF(M$9:$M10554,F780),"")</f>
        <v/>
      </c>
      <c r="M780" s="62" t="str">
        <f t="shared" si="86"/>
        <v/>
      </c>
      <c r="N780" s="69" t="str">
        <f t="shared" si="87"/>
        <v/>
      </c>
      <c r="O780" s="69" t="str">
        <f>IF($N780="P",COUNTIF($N$9:$N$9781,"P")-'Rosa e Controlli'!$I$33,"0")</f>
        <v>0</v>
      </c>
      <c r="P780" s="69" t="str">
        <f>IF($N780="D",COUNTIF($N$9:$N$9781,"D")-'Rosa e Controlli'!$I$34,"0")</f>
        <v>0</v>
      </c>
      <c r="Q780" s="69" t="str">
        <f>IF($N780="C",COUNTIF($N$9:$N$9781,"C")-'Rosa e Controlli'!$I$35,"0")</f>
        <v>0</v>
      </c>
      <c r="R780" s="69" t="str">
        <f>IF($N780="A",COUNTIF($N$9:$N$9781,"A")-'Rosa e Controlli'!$I$36,"0")</f>
        <v>0</v>
      </c>
      <c r="S780" s="69">
        <f t="shared" si="88"/>
        <v>0</v>
      </c>
      <c r="T780" s="69" t="str">
        <f t="shared" si="89"/>
        <v/>
      </c>
      <c r="U780" s="69"/>
      <c r="V780" s="69"/>
      <c r="W780" s="69"/>
    </row>
    <row r="781" spans="1:23" x14ac:dyDescent="0.25">
      <c r="A781" s="61" t="str">
        <f t="shared" si="84"/>
        <v/>
      </c>
      <c r="B781" s="75"/>
      <c r="C781" s="72"/>
      <c r="D781" s="72"/>
      <c r="E781" s="73"/>
      <c r="F781" s="72"/>
      <c r="G781" s="72"/>
      <c r="H781" s="61" t="str">
        <f t="shared" si="85"/>
        <v/>
      </c>
      <c r="I781" s="62" t="str">
        <f t="shared" si="90"/>
        <v/>
      </c>
      <c r="J781" s="62" t="str">
        <f>IF(B781&lt;&gt;"",COUNTIF(B$9:$B10555,B781),"")</f>
        <v/>
      </c>
      <c r="K781" s="62"/>
      <c r="L781" s="62" t="str">
        <f>IF(B781&lt;&gt;"",COUNTIF(M$9:$M10555,F781),"")</f>
        <v/>
      </c>
      <c r="M781" s="62" t="str">
        <f t="shared" si="86"/>
        <v/>
      </c>
      <c r="N781" s="69" t="str">
        <f t="shared" si="87"/>
        <v/>
      </c>
      <c r="O781" s="69" t="str">
        <f>IF($N781="P",COUNTIF($N$9:$N$9781,"P")-'Rosa e Controlli'!$I$33,"0")</f>
        <v>0</v>
      </c>
      <c r="P781" s="69" t="str">
        <f>IF($N781="D",COUNTIF($N$9:$N$9781,"D")-'Rosa e Controlli'!$I$34,"0")</f>
        <v>0</v>
      </c>
      <c r="Q781" s="69" t="str">
        <f>IF($N781="C",COUNTIF($N$9:$N$9781,"C")-'Rosa e Controlli'!$I$35,"0")</f>
        <v>0</v>
      </c>
      <c r="R781" s="69" t="str">
        <f>IF($N781="A",COUNTIF($N$9:$N$9781,"A")-'Rosa e Controlli'!$I$36,"0")</f>
        <v>0</v>
      </c>
      <c r="S781" s="69">
        <f t="shared" si="88"/>
        <v>0</v>
      </c>
      <c r="T781" s="69" t="str">
        <f t="shared" si="89"/>
        <v/>
      </c>
      <c r="U781" s="69"/>
      <c r="V781" s="69"/>
      <c r="W781" s="69"/>
    </row>
    <row r="782" spans="1:23" x14ac:dyDescent="0.25">
      <c r="A782" s="61" t="str">
        <f t="shared" si="84"/>
        <v/>
      </c>
      <c r="B782" s="75"/>
      <c r="C782" s="72"/>
      <c r="D782" s="72"/>
      <c r="E782" s="73"/>
      <c r="F782" s="72"/>
      <c r="G782" s="72"/>
      <c r="H782" s="61" t="str">
        <f t="shared" si="85"/>
        <v/>
      </c>
      <c r="I782" s="62" t="str">
        <f t="shared" si="90"/>
        <v/>
      </c>
      <c r="J782" s="62" t="str">
        <f>IF(B782&lt;&gt;"",COUNTIF(B$9:$B10556,B782),"")</f>
        <v/>
      </c>
      <c r="K782" s="62"/>
      <c r="L782" s="62" t="str">
        <f>IF(B782&lt;&gt;"",COUNTIF(M$9:$M10556,F782),"")</f>
        <v/>
      </c>
      <c r="M782" s="62" t="str">
        <f t="shared" si="86"/>
        <v/>
      </c>
      <c r="N782" s="69" t="str">
        <f t="shared" si="87"/>
        <v/>
      </c>
      <c r="O782" s="69" t="str">
        <f>IF($N782="P",COUNTIF($N$9:$N$9781,"P")-'Rosa e Controlli'!$I$33,"0")</f>
        <v>0</v>
      </c>
      <c r="P782" s="69" t="str">
        <f>IF($N782="D",COUNTIF($N$9:$N$9781,"D")-'Rosa e Controlli'!$I$34,"0")</f>
        <v>0</v>
      </c>
      <c r="Q782" s="69" t="str">
        <f>IF($N782="C",COUNTIF($N$9:$N$9781,"C")-'Rosa e Controlli'!$I$35,"0")</f>
        <v>0</v>
      </c>
      <c r="R782" s="69" t="str">
        <f>IF($N782="A",COUNTIF($N$9:$N$9781,"A")-'Rosa e Controlli'!$I$36,"0")</f>
        <v>0</v>
      </c>
      <c r="S782" s="69">
        <f t="shared" si="88"/>
        <v>0</v>
      </c>
      <c r="T782" s="69" t="str">
        <f t="shared" si="89"/>
        <v/>
      </c>
      <c r="U782" s="69"/>
      <c r="V782" s="69"/>
      <c r="W782" s="69"/>
    </row>
    <row r="783" spans="1:23" x14ac:dyDescent="0.25">
      <c r="A783" s="61" t="str">
        <f t="shared" si="84"/>
        <v/>
      </c>
      <c r="B783" s="75"/>
      <c r="C783" s="72"/>
      <c r="D783" s="72"/>
      <c r="E783" s="73"/>
      <c r="F783" s="72"/>
      <c r="G783" s="72"/>
      <c r="H783" s="61" t="str">
        <f t="shared" si="85"/>
        <v/>
      </c>
      <c r="I783" s="62" t="str">
        <f t="shared" si="90"/>
        <v/>
      </c>
      <c r="J783" s="62" t="str">
        <f>IF(B783&lt;&gt;"",COUNTIF(B$9:$B10557,B783),"")</f>
        <v/>
      </c>
      <c r="K783" s="62"/>
      <c r="L783" s="62" t="str">
        <f>IF(B783&lt;&gt;"",COUNTIF(M$9:$M10557,F783),"")</f>
        <v/>
      </c>
      <c r="M783" s="62" t="str">
        <f t="shared" si="86"/>
        <v/>
      </c>
      <c r="N783" s="69" t="str">
        <f t="shared" si="87"/>
        <v/>
      </c>
      <c r="O783" s="69" t="str">
        <f>IF($N783="P",COUNTIF($N$9:$N$9781,"P")-'Rosa e Controlli'!$I$33,"0")</f>
        <v>0</v>
      </c>
      <c r="P783" s="69" t="str">
        <f>IF($N783="D",COUNTIF($N$9:$N$9781,"D")-'Rosa e Controlli'!$I$34,"0")</f>
        <v>0</v>
      </c>
      <c r="Q783" s="69" t="str">
        <f>IF($N783="C",COUNTIF($N$9:$N$9781,"C")-'Rosa e Controlli'!$I$35,"0")</f>
        <v>0</v>
      </c>
      <c r="R783" s="69" t="str">
        <f>IF($N783="A",COUNTIF($N$9:$N$9781,"A")-'Rosa e Controlli'!$I$36,"0")</f>
        <v>0</v>
      </c>
      <c r="S783" s="69">
        <f t="shared" si="88"/>
        <v>0</v>
      </c>
      <c r="T783" s="69" t="str">
        <f t="shared" si="89"/>
        <v/>
      </c>
      <c r="U783" s="69"/>
      <c r="V783" s="69"/>
      <c r="W783" s="69"/>
    </row>
    <row r="784" spans="1:23" x14ac:dyDescent="0.25">
      <c r="A784" s="61" t="str">
        <f t="shared" si="84"/>
        <v/>
      </c>
      <c r="B784" s="75"/>
      <c r="C784" s="72"/>
      <c r="D784" s="72"/>
      <c r="E784" s="73"/>
      <c r="F784" s="72"/>
      <c r="G784" s="72"/>
      <c r="H784" s="61" t="str">
        <f t="shared" si="85"/>
        <v/>
      </c>
      <c r="I784" s="62" t="str">
        <f t="shared" si="90"/>
        <v/>
      </c>
      <c r="J784" s="62" t="str">
        <f>IF(B784&lt;&gt;"",COUNTIF(B$9:$B10558,B784),"")</f>
        <v/>
      </c>
      <c r="K784" s="62"/>
      <c r="L784" s="62" t="str">
        <f>IF(B784&lt;&gt;"",COUNTIF(M$9:$M10558,F784),"")</f>
        <v/>
      </c>
      <c r="M784" s="62" t="str">
        <f t="shared" si="86"/>
        <v/>
      </c>
      <c r="N784" s="69" t="str">
        <f t="shared" si="87"/>
        <v/>
      </c>
      <c r="O784" s="69" t="str">
        <f>IF($N784="P",COUNTIF($N$9:$N$9781,"P")-'Rosa e Controlli'!$I$33,"0")</f>
        <v>0</v>
      </c>
      <c r="P784" s="69" t="str">
        <f>IF($N784="D",COUNTIF($N$9:$N$9781,"D")-'Rosa e Controlli'!$I$34,"0")</f>
        <v>0</v>
      </c>
      <c r="Q784" s="69" t="str">
        <f>IF($N784="C",COUNTIF($N$9:$N$9781,"C")-'Rosa e Controlli'!$I$35,"0")</f>
        <v>0</v>
      </c>
      <c r="R784" s="69" t="str">
        <f>IF($N784="A",COUNTIF($N$9:$N$9781,"A")-'Rosa e Controlli'!$I$36,"0")</f>
        <v>0</v>
      </c>
      <c r="S784" s="69">
        <f t="shared" si="88"/>
        <v>0</v>
      </c>
      <c r="T784" s="69" t="str">
        <f t="shared" si="89"/>
        <v/>
      </c>
      <c r="U784" s="69"/>
      <c r="V784" s="69"/>
      <c r="W784" s="69"/>
    </row>
    <row r="785" spans="1:23" x14ac:dyDescent="0.25">
      <c r="A785" s="61" t="str">
        <f t="shared" si="84"/>
        <v/>
      </c>
      <c r="B785" s="75"/>
      <c r="C785" s="72"/>
      <c r="D785" s="72"/>
      <c r="E785" s="73"/>
      <c r="F785" s="72"/>
      <c r="G785" s="72"/>
      <c r="H785" s="61" t="str">
        <f t="shared" si="85"/>
        <v/>
      </c>
      <c r="I785" s="62" t="str">
        <f t="shared" si="90"/>
        <v/>
      </c>
      <c r="J785" s="62" t="str">
        <f>IF(B785&lt;&gt;"",COUNTIF(B$9:$B10559,B785),"")</f>
        <v/>
      </c>
      <c r="K785" s="62"/>
      <c r="L785" s="62" t="str">
        <f>IF(B785&lt;&gt;"",COUNTIF(M$9:$M10559,F785),"")</f>
        <v/>
      </c>
      <c r="M785" s="62" t="str">
        <f t="shared" si="86"/>
        <v/>
      </c>
      <c r="N785" s="69" t="str">
        <f t="shared" si="87"/>
        <v/>
      </c>
      <c r="O785" s="69" t="str">
        <f>IF($N785="P",COUNTIF($N$9:$N$9781,"P")-'Rosa e Controlli'!$I$33,"0")</f>
        <v>0</v>
      </c>
      <c r="P785" s="69" t="str">
        <f>IF($N785="D",COUNTIF($N$9:$N$9781,"D")-'Rosa e Controlli'!$I$34,"0")</f>
        <v>0</v>
      </c>
      <c r="Q785" s="69" t="str">
        <f>IF($N785="C",COUNTIF($N$9:$N$9781,"C")-'Rosa e Controlli'!$I$35,"0")</f>
        <v>0</v>
      </c>
      <c r="R785" s="69" t="str">
        <f>IF($N785="A",COUNTIF($N$9:$N$9781,"A")-'Rosa e Controlli'!$I$36,"0")</f>
        <v>0</v>
      </c>
      <c r="S785" s="69">
        <f t="shared" si="88"/>
        <v>0</v>
      </c>
      <c r="T785" s="69" t="str">
        <f t="shared" si="89"/>
        <v/>
      </c>
      <c r="U785" s="69"/>
      <c r="V785" s="69"/>
      <c r="W785" s="69"/>
    </row>
    <row r="786" spans="1:23" x14ac:dyDescent="0.25">
      <c r="A786" s="61" t="str">
        <f t="shared" si="84"/>
        <v/>
      </c>
      <c r="B786" s="75"/>
      <c r="C786" s="72"/>
      <c r="D786" s="72"/>
      <c r="E786" s="73"/>
      <c r="F786" s="72"/>
      <c r="G786" s="72"/>
      <c r="H786" s="61" t="str">
        <f t="shared" si="85"/>
        <v/>
      </c>
      <c r="I786" s="62" t="str">
        <f t="shared" si="90"/>
        <v/>
      </c>
      <c r="J786" s="62" t="str">
        <f>IF(B786&lt;&gt;"",COUNTIF(B$9:$B10560,B786),"")</f>
        <v/>
      </c>
      <c r="K786" s="62"/>
      <c r="L786" s="62" t="str">
        <f>IF(B786&lt;&gt;"",COUNTIF(M$9:$M10560,F786),"")</f>
        <v/>
      </c>
      <c r="M786" s="62" t="str">
        <f t="shared" si="86"/>
        <v/>
      </c>
      <c r="N786" s="69" t="str">
        <f t="shared" si="87"/>
        <v/>
      </c>
      <c r="O786" s="69" t="str">
        <f>IF($N786="P",COUNTIF($N$9:$N$9781,"P")-'Rosa e Controlli'!$I$33,"0")</f>
        <v>0</v>
      </c>
      <c r="P786" s="69" t="str">
        <f>IF($N786="D",COUNTIF($N$9:$N$9781,"D")-'Rosa e Controlli'!$I$34,"0")</f>
        <v>0</v>
      </c>
      <c r="Q786" s="69" t="str">
        <f>IF($N786="C",COUNTIF($N$9:$N$9781,"C")-'Rosa e Controlli'!$I$35,"0")</f>
        <v>0</v>
      </c>
      <c r="R786" s="69" t="str">
        <f>IF($N786="A",COUNTIF($N$9:$N$9781,"A")-'Rosa e Controlli'!$I$36,"0")</f>
        <v>0</v>
      </c>
      <c r="S786" s="69">
        <f t="shared" si="88"/>
        <v>0</v>
      </c>
      <c r="T786" s="69" t="str">
        <f t="shared" si="89"/>
        <v/>
      </c>
      <c r="U786" s="69"/>
      <c r="V786" s="69"/>
      <c r="W786" s="69"/>
    </row>
    <row r="787" spans="1:23" x14ac:dyDescent="0.25">
      <c r="A787" s="61" t="str">
        <f t="shared" si="84"/>
        <v/>
      </c>
      <c r="B787" s="75"/>
      <c r="C787" s="72"/>
      <c r="D787" s="72"/>
      <c r="E787" s="73"/>
      <c r="F787" s="72"/>
      <c r="G787" s="72"/>
      <c r="H787" s="61" t="str">
        <f t="shared" si="85"/>
        <v/>
      </c>
      <c r="I787" s="62" t="str">
        <f t="shared" si="90"/>
        <v/>
      </c>
      <c r="J787" s="62" t="str">
        <f>IF(B787&lt;&gt;"",COUNTIF(B$9:$B10561,B787),"")</f>
        <v/>
      </c>
      <c r="K787" s="62"/>
      <c r="L787" s="62" t="str">
        <f>IF(B787&lt;&gt;"",COUNTIF(M$9:$M10561,F787),"")</f>
        <v/>
      </c>
      <c r="M787" s="62" t="str">
        <f t="shared" si="86"/>
        <v/>
      </c>
      <c r="N787" s="69" t="str">
        <f t="shared" si="87"/>
        <v/>
      </c>
      <c r="O787" s="69" t="str">
        <f>IF($N787="P",COUNTIF($N$9:$N$9781,"P")-'Rosa e Controlli'!$I$33,"0")</f>
        <v>0</v>
      </c>
      <c r="P787" s="69" t="str">
        <f>IF($N787="D",COUNTIF($N$9:$N$9781,"D")-'Rosa e Controlli'!$I$34,"0")</f>
        <v>0</v>
      </c>
      <c r="Q787" s="69" t="str">
        <f>IF($N787="C",COUNTIF($N$9:$N$9781,"C")-'Rosa e Controlli'!$I$35,"0")</f>
        <v>0</v>
      </c>
      <c r="R787" s="69" t="str">
        <f>IF($N787="A",COUNTIF($N$9:$N$9781,"A")-'Rosa e Controlli'!$I$36,"0")</f>
        <v>0</v>
      </c>
      <c r="S787" s="69">
        <f t="shared" si="88"/>
        <v>0</v>
      </c>
      <c r="T787" s="69" t="str">
        <f t="shared" si="89"/>
        <v/>
      </c>
      <c r="U787" s="69"/>
      <c r="V787" s="69"/>
      <c r="W787" s="69"/>
    </row>
    <row r="788" spans="1:23" x14ac:dyDescent="0.25">
      <c r="A788" s="61" t="str">
        <f t="shared" si="84"/>
        <v/>
      </c>
      <c r="B788" s="75"/>
      <c r="C788" s="72"/>
      <c r="D788" s="72"/>
      <c r="E788" s="73"/>
      <c r="F788" s="72"/>
      <c r="G788" s="72"/>
      <c r="H788" s="61" t="str">
        <f t="shared" si="85"/>
        <v/>
      </c>
      <c r="I788" s="62" t="str">
        <f t="shared" si="90"/>
        <v/>
      </c>
      <c r="J788" s="62" t="str">
        <f>IF(B788&lt;&gt;"",COUNTIF(B$9:$B10562,B788),"")</f>
        <v/>
      </c>
      <c r="K788" s="62"/>
      <c r="L788" s="62" t="str">
        <f>IF(B788&lt;&gt;"",COUNTIF(M$9:$M10562,F788),"")</f>
        <v/>
      </c>
      <c r="M788" s="62" t="str">
        <f t="shared" si="86"/>
        <v/>
      </c>
      <c r="N788" s="69" t="str">
        <f t="shared" si="87"/>
        <v/>
      </c>
      <c r="O788" s="69" t="str">
        <f>IF($N788="P",COUNTIF($N$9:$N$9781,"P")-'Rosa e Controlli'!$I$33,"0")</f>
        <v>0</v>
      </c>
      <c r="P788" s="69" t="str">
        <f>IF($N788="D",COUNTIF($N$9:$N$9781,"D")-'Rosa e Controlli'!$I$34,"0")</f>
        <v>0</v>
      </c>
      <c r="Q788" s="69" t="str">
        <f>IF($N788="C",COUNTIF($N$9:$N$9781,"C")-'Rosa e Controlli'!$I$35,"0")</f>
        <v>0</v>
      </c>
      <c r="R788" s="69" t="str">
        <f>IF($N788="A",COUNTIF($N$9:$N$9781,"A")-'Rosa e Controlli'!$I$36,"0")</f>
        <v>0</v>
      </c>
      <c r="S788" s="69">
        <f t="shared" si="88"/>
        <v>0</v>
      </c>
      <c r="T788" s="69" t="str">
        <f t="shared" si="89"/>
        <v/>
      </c>
      <c r="U788" s="69"/>
      <c r="V788" s="69"/>
      <c r="W788" s="69"/>
    </row>
    <row r="789" spans="1:23" x14ac:dyDescent="0.25">
      <c r="A789" s="61" t="str">
        <f t="shared" si="84"/>
        <v/>
      </c>
      <c r="B789" s="75"/>
      <c r="C789" s="72"/>
      <c r="D789" s="72"/>
      <c r="E789" s="73"/>
      <c r="F789" s="72"/>
      <c r="G789" s="72"/>
      <c r="H789" s="61" t="str">
        <f t="shared" si="85"/>
        <v/>
      </c>
      <c r="I789" s="62" t="str">
        <f t="shared" si="90"/>
        <v/>
      </c>
      <c r="J789" s="62" t="str">
        <f>IF(B789&lt;&gt;"",COUNTIF(B$9:$B10563,B789),"")</f>
        <v/>
      </c>
      <c r="K789" s="62"/>
      <c r="L789" s="62" t="str">
        <f>IF(B789&lt;&gt;"",COUNTIF(M$9:$M10563,F789),"")</f>
        <v/>
      </c>
      <c r="M789" s="62" t="str">
        <f t="shared" si="86"/>
        <v/>
      </c>
      <c r="N789" s="69" t="str">
        <f t="shared" si="87"/>
        <v/>
      </c>
      <c r="O789" s="69" t="str">
        <f>IF($N789="P",COUNTIF($N$9:$N$9781,"P")-'Rosa e Controlli'!$I$33,"0")</f>
        <v>0</v>
      </c>
      <c r="P789" s="69" t="str">
        <f>IF($N789="D",COUNTIF($N$9:$N$9781,"D")-'Rosa e Controlli'!$I$34,"0")</f>
        <v>0</v>
      </c>
      <c r="Q789" s="69" t="str">
        <f>IF($N789="C",COUNTIF($N$9:$N$9781,"C")-'Rosa e Controlli'!$I$35,"0")</f>
        <v>0</v>
      </c>
      <c r="R789" s="69" t="str">
        <f>IF($N789="A",COUNTIF($N$9:$N$9781,"A")-'Rosa e Controlli'!$I$36,"0")</f>
        <v>0</v>
      </c>
      <c r="S789" s="69">
        <f t="shared" si="88"/>
        <v>0</v>
      </c>
      <c r="T789" s="69" t="str">
        <f t="shared" si="89"/>
        <v/>
      </c>
      <c r="U789" s="69"/>
      <c r="V789" s="69"/>
      <c r="W789" s="69"/>
    </row>
    <row r="790" spans="1:23" x14ac:dyDescent="0.25">
      <c r="A790" s="61" t="str">
        <f t="shared" si="84"/>
        <v/>
      </c>
      <c r="B790" s="75"/>
      <c r="C790" s="72"/>
      <c r="D790" s="72"/>
      <c r="E790" s="73"/>
      <c r="F790" s="72"/>
      <c r="G790" s="72"/>
      <c r="H790" s="61" t="str">
        <f t="shared" si="85"/>
        <v/>
      </c>
      <c r="I790" s="62" t="str">
        <f t="shared" si="90"/>
        <v/>
      </c>
      <c r="J790" s="62" t="str">
        <f>IF(B790&lt;&gt;"",COUNTIF(B$9:$B10564,B790),"")</f>
        <v/>
      </c>
      <c r="K790" s="62"/>
      <c r="L790" s="62" t="str">
        <f>IF(B790&lt;&gt;"",COUNTIF(M$9:$M10564,F790),"")</f>
        <v/>
      </c>
      <c r="M790" s="62" t="str">
        <f t="shared" si="86"/>
        <v/>
      </c>
      <c r="N790" s="69" t="str">
        <f t="shared" si="87"/>
        <v/>
      </c>
      <c r="O790" s="69" t="str">
        <f>IF($N790="P",COUNTIF($N$9:$N$9781,"P")-'Rosa e Controlli'!$I$33,"0")</f>
        <v>0</v>
      </c>
      <c r="P790" s="69" t="str">
        <f>IF($N790="D",COUNTIF($N$9:$N$9781,"D")-'Rosa e Controlli'!$I$34,"0")</f>
        <v>0</v>
      </c>
      <c r="Q790" s="69" t="str">
        <f>IF($N790="C",COUNTIF($N$9:$N$9781,"C")-'Rosa e Controlli'!$I$35,"0")</f>
        <v>0</v>
      </c>
      <c r="R790" s="69" t="str">
        <f>IF($N790="A",COUNTIF($N$9:$N$9781,"A")-'Rosa e Controlli'!$I$36,"0")</f>
        <v>0</v>
      </c>
      <c r="S790" s="69">
        <f t="shared" si="88"/>
        <v>0</v>
      </c>
      <c r="T790" s="69" t="str">
        <f t="shared" si="89"/>
        <v/>
      </c>
      <c r="U790" s="69"/>
      <c r="V790" s="69"/>
      <c r="W790" s="69"/>
    </row>
    <row r="791" spans="1:23" x14ac:dyDescent="0.25">
      <c r="A791" s="61" t="str">
        <f t="shared" si="84"/>
        <v/>
      </c>
      <c r="B791" s="75"/>
      <c r="C791" s="72"/>
      <c r="D791" s="72"/>
      <c r="E791" s="73"/>
      <c r="F791" s="72"/>
      <c r="G791" s="72"/>
      <c r="H791" s="61" t="str">
        <f t="shared" si="85"/>
        <v/>
      </c>
      <c r="I791" s="62" t="str">
        <f t="shared" si="90"/>
        <v/>
      </c>
      <c r="J791" s="62" t="str">
        <f>IF(B791&lt;&gt;"",COUNTIF(B$9:$B10565,B791),"")</f>
        <v/>
      </c>
      <c r="K791" s="62"/>
      <c r="L791" s="62" t="str">
        <f>IF(B791&lt;&gt;"",COUNTIF(M$9:$M10565,F791),"")</f>
        <v/>
      </c>
      <c r="M791" s="62" t="str">
        <f t="shared" si="86"/>
        <v/>
      </c>
      <c r="N791" s="69" t="str">
        <f t="shared" si="87"/>
        <v/>
      </c>
      <c r="O791" s="69" t="str">
        <f>IF($N791="P",COUNTIF($N$9:$N$9781,"P")-'Rosa e Controlli'!$I$33,"0")</f>
        <v>0</v>
      </c>
      <c r="P791" s="69" t="str">
        <f>IF($N791="D",COUNTIF($N$9:$N$9781,"D")-'Rosa e Controlli'!$I$34,"0")</f>
        <v>0</v>
      </c>
      <c r="Q791" s="69" t="str">
        <f>IF($N791="C",COUNTIF($N$9:$N$9781,"C")-'Rosa e Controlli'!$I$35,"0")</f>
        <v>0</v>
      </c>
      <c r="R791" s="69" t="str">
        <f>IF($N791="A",COUNTIF($N$9:$N$9781,"A")-'Rosa e Controlli'!$I$36,"0")</f>
        <v>0</v>
      </c>
      <c r="S791" s="69">
        <f t="shared" si="88"/>
        <v>0</v>
      </c>
      <c r="T791" s="69" t="str">
        <f t="shared" si="89"/>
        <v/>
      </c>
      <c r="U791" s="69"/>
      <c r="V791" s="69"/>
      <c r="W791" s="69"/>
    </row>
    <row r="792" spans="1:23" x14ac:dyDescent="0.25">
      <c r="A792" s="61" t="str">
        <f t="shared" si="84"/>
        <v/>
      </c>
      <c r="B792" s="75"/>
      <c r="C792" s="72"/>
      <c r="D792" s="72"/>
      <c r="E792" s="73"/>
      <c r="F792" s="72"/>
      <c r="G792" s="72"/>
      <c r="H792" s="61" t="str">
        <f t="shared" si="85"/>
        <v/>
      </c>
      <c r="I792" s="62" t="str">
        <f t="shared" si="90"/>
        <v/>
      </c>
      <c r="J792" s="62" t="str">
        <f>IF(B792&lt;&gt;"",COUNTIF(B$9:$B10566,B792),"")</f>
        <v/>
      </c>
      <c r="K792" s="62"/>
      <c r="L792" s="62" t="str">
        <f>IF(B792&lt;&gt;"",COUNTIF(M$9:$M10566,F792),"")</f>
        <v/>
      </c>
      <c r="M792" s="62" t="str">
        <f t="shared" si="86"/>
        <v/>
      </c>
      <c r="N792" s="69" t="str">
        <f t="shared" si="87"/>
        <v/>
      </c>
      <c r="O792" s="69" t="str">
        <f>IF($N792="P",COUNTIF($N$9:$N$9781,"P")-'Rosa e Controlli'!$I$33,"0")</f>
        <v>0</v>
      </c>
      <c r="P792" s="69" t="str">
        <f>IF($N792="D",COUNTIF($N$9:$N$9781,"D")-'Rosa e Controlli'!$I$34,"0")</f>
        <v>0</v>
      </c>
      <c r="Q792" s="69" t="str">
        <f>IF($N792="C",COUNTIF($N$9:$N$9781,"C")-'Rosa e Controlli'!$I$35,"0")</f>
        <v>0</v>
      </c>
      <c r="R792" s="69" t="str">
        <f>IF($N792="A",COUNTIF($N$9:$N$9781,"A")-'Rosa e Controlli'!$I$36,"0")</f>
        <v>0</v>
      </c>
      <c r="S792" s="69">
        <f t="shared" si="88"/>
        <v>0</v>
      </c>
      <c r="T792" s="69" t="str">
        <f t="shared" si="89"/>
        <v/>
      </c>
      <c r="U792" s="69"/>
      <c r="V792" s="69"/>
      <c r="W792" s="69"/>
    </row>
    <row r="793" spans="1:23" x14ac:dyDescent="0.25">
      <c r="A793" s="61" t="str">
        <f t="shared" si="84"/>
        <v/>
      </c>
      <c r="B793" s="75"/>
      <c r="C793" s="72"/>
      <c r="D793" s="72"/>
      <c r="E793" s="73"/>
      <c r="F793" s="72"/>
      <c r="G793" s="72"/>
      <c r="H793" s="61" t="str">
        <f t="shared" si="85"/>
        <v/>
      </c>
      <c r="I793" s="62" t="str">
        <f t="shared" si="90"/>
        <v/>
      </c>
      <c r="J793" s="62" t="str">
        <f>IF(B793&lt;&gt;"",COUNTIF(B$9:$B10567,B793),"")</f>
        <v/>
      </c>
      <c r="K793" s="62"/>
      <c r="L793" s="62" t="str">
        <f>IF(B793&lt;&gt;"",COUNTIF(M$9:$M10567,F793),"")</f>
        <v/>
      </c>
      <c r="M793" s="62" t="str">
        <f t="shared" si="86"/>
        <v/>
      </c>
      <c r="N793" s="69" t="str">
        <f t="shared" si="87"/>
        <v/>
      </c>
      <c r="O793" s="69" t="str">
        <f>IF($N793="P",COUNTIF($N$9:$N$9781,"P")-'Rosa e Controlli'!$I$33,"0")</f>
        <v>0</v>
      </c>
      <c r="P793" s="69" t="str">
        <f>IF($N793="D",COUNTIF($N$9:$N$9781,"D")-'Rosa e Controlli'!$I$34,"0")</f>
        <v>0</v>
      </c>
      <c r="Q793" s="69" t="str">
        <f>IF($N793="C",COUNTIF($N$9:$N$9781,"C")-'Rosa e Controlli'!$I$35,"0")</f>
        <v>0</v>
      </c>
      <c r="R793" s="69" t="str">
        <f>IF($N793="A",COUNTIF($N$9:$N$9781,"A")-'Rosa e Controlli'!$I$36,"0")</f>
        <v>0</v>
      </c>
      <c r="S793" s="69">
        <f t="shared" si="88"/>
        <v>0</v>
      </c>
      <c r="T793" s="69" t="str">
        <f t="shared" si="89"/>
        <v/>
      </c>
      <c r="U793" s="69"/>
      <c r="V793" s="69"/>
      <c r="W793" s="69"/>
    </row>
    <row r="794" spans="1:23" x14ac:dyDescent="0.25">
      <c r="A794" s="61" t="str">
        <f t="shared" si="84"/>
        <v/>
      </c>
      <c r="B794" s="75"/>
      <c r="C794" s="72"/>
      <c r="D794" s="72"/>
      <c r="E794" s="73"/>
      <c r="F794" s="72"/>
      <c r="G794" s="72"/>
      <c r="H794" s="61" t="str">
        <f t="shared" si="85"/>
        <v/>
      </c>
      <c r="I794" s="62" t="str">
        <f t="shared" si="90"/>
        <v/>
      </c>
      <c r="J794" s="62" t="str">
        <f>IF(B794&lt;&gt;"",COUNTIF(B$9:$B10568,B794),"")</f>
        <v/>
      </c>
      <c r="K794" s="62"/>
      <c r="L794" s="62" t="str">
        <f>IF(B794&lt;&gt;"",COUNTIF(M$9:$M10568,F794),"")</f>
        <v/>
      </c>
      <c r="M794" s="62" t="str">
        <f t="shared" si="86"/>
        <v/>
      </c>
      <c r="N794" s="69" t="str">
        <f t="shared" si="87"/>
        <v/>
      </c>
      <c r="O794" s="69" t="str">
        <f>IF($N794="P",COUNTIF($N$9:$N$9781,"P")-'Rosa e Controlli'!$I$33,"0")</f>
        <v>0</v>
      </c>
      <c r="P794" s="69" t="str">
        <f>IF($N794="D",COUNTIF($N$9:$N$9781,"D")-'Rosa e Controlli'!$I$34,"0")</f>
        <v>0</v>
      </c>
      <c r="Q794" s="69" t="str">
        <f>IF($N794="C",COUNTIF($N$9:$N$9781,"C")-'Rosa e Controlli'!$I$35,"0")</f>
        <v>0</v>
      </c>
      <c r="R794" s="69" t="str">
        <f>IF($N794="A",COUNTIF($N$9:$N$9781,"A")-'Rosa e Controlli'!$I$36,"0")</f>
        <v>0</v>
      </c>
      <c r="S794" s="69">
        <f t="shared" si="88"/>
        <v>0</v>
      </c>
      <c r="T794" s="69" t="str">
        <f t="shared" si="89"/>
        <v/>
      </c>
      <c r="U794" s="69"/>
      <c r="V794" s="69"/>
      <c r="W794" s="69"/>
    </row>
    <row r="795" spans="1:23" x14ac:dyDescent="0.25">
      <c r="A795" s="61" t="str">
        <f t="shared" si="84"/>
        <v/>
      </c>
      <c r="B795" s="75"/>
      <c r="C795" s="72"/>
      <c r="D795" s="72"/>
      <c r="E795" s="73"/>
      <c r="F795" s="72"/>
      <c r="G795" s="72"/>
      <c r="H795" s="61" t="str">
        <f t="shared" si="85"/>
        <v/>
      </c>
      <c r="I795" s="62" t="str">
        <f t="shared" si="90"/>
        <v/>
      </c>
      <c r="J795" s="62" t="str">
        <f>IF(B795&lt;&gt;"",COUNTIF(B$9:$B10569,B795),"")</f>
        <v/>
      </c>
      <c r="K795" s="62"/>
      <c r="L795" s="62" t="str">
        <f>IF(B795&lt;&gt;"",COUNTIF(M$9:$M10569,F795),"")</f>
        <v/>
      </c>
      <c r="M795" s="62" t="str">
        <f t="shared" si="86"/>
        <v/>
      </c>
      <c r="N795" s="69" t="str">
        <f t="shared" si="87"/>
        <v/>
      </c>
      <c r="O795" s="69" t="str">
        <f>IF($N795="P",COUNTIF($N$9:$N$9781,"P")-'Rosa e Controlli'!$I$33,"0")</f>
        <v>0</v>
      </c>
      <c r="P795" s="69" t="str">
        <f>IF($N795="D",COUNTIF($N$9:$N$9781,"D")-'Rosa e Controlli'!$I$34,"0")</f>
        <v>0</v>
      </c>
      <c r="Q795" s="69" t="str">
        <f>IF($N795="C",COUNTIF($N$9:$N$9781,"C")-'Rosa e Controlli'!$I$35,"0")</f>
        <v>0</v>
      </c>
      <c r="R795" s="69" t="str">
        <f>IF($N795="A",COUNTIF($N$9:$N$9781,"A")-'Rosa e Controlli'!$I$36,"0")</f>
        <v>0</v>
      </c>
      <c r="S795" s="69">
        <f t="shared" si="88"/>
        <v>0</v>
      </c>
      <c r="T795" s="69" t="str">
        <f t="shared" si="89"/>
        <v/>
      </c>
      <c r="U795" s="69"/>
      <c r="V795" s="69"/>
      <c r="W795" s="69"/>
    </row>
    <row r="796" spans="1:23" x14ac:dyDescent="0.25">
      <c r="A796" s="61" t="str">
        <f t="shared" si="84"/>
        <v/>
      </c>
      <c r="B796" s="75"/>
      <c r="C796" s="72"/>
      <c r="D796" s="72"/>
      <c r="E796" s="73"/>
      <c r="F796" s="72"/>
      <c r="G796" s="72"/>
      <c r="H796" s="61" t="str">
        <f t="shared" si="85"/>
        <v/>
      </c>
      <c r="I796" s="62" t="str">
        <f t="shared" si="90"/>
        <v/>
      </c>
      <c r="J796" s="62" t="str">
        <f>IF(B796&lt;&gt;"",COUNTIF(B$9:$B10570,B796),"")</f>
        <v/>
      </c>
      <c r="K796" s="62"/>
      <c r="L796" s="62" t="str">
        <f>IF(B796&lt;&gt;"",COUNTIF(M$9:$M10570,F796),"")</f>
        <v/>
      </c>
      <c r="M796" s="62" t="str">
        <f t="shared" si="86"/>
        <v/>
      </c>
      <c r="N796" s="69" t="str">
        <f t="shared" si="87"/>
        <v/>
      </c>
      <c r="O796" s="69" t="str">
        <f>IF($N796="P",COUNTIF($N$9:$N$9781,"P")-'Rosa e Controlli'!$I$33,"0")</f>
        <v>0</v>
      </c>
      <c r="P796" s="69" t="str">
        <f>IF($N796="D",COUNTIF($N$9:$N$9781,"D")-'Rosa e Controlli'!$I$34,"0")</f>
        <v>0</v>
      </c>
      <c r="Q796" s="69" t="str">
        <f>IF($N796="C",COUNTIF($N$9:$N$9781,"C")-'Rosa e Controlli'!$I$35,"0")</f>
        <v>0</v>
      </c>
      <c r="R796" s="69" t="str">
        <f>IF($N796="A",COUNTIF($N$9:$N$9781,"A")-'Rosa e Controlli'!$I$36,"0")</f>
        <v>0</v>
      </c>
      <c r="S796" s="69">
        <f t="shared" si="88"/>
        <v>0</v>
      </c>
      <c r="T796" s="69" t="str">
        <f t="shared" si="89"/>
        <v/>
      </c>
      <c r="U796" s="69"/>
      <c r="V796" s="69"/>
      <c r="W796" s="69"/>
    </row>
    <row r="797" spans="1:23" x14ac:dyDescent="0.25">
      <c r="A797" s="61" t="str">
        <f t="shared" si="84"/>
        <v/>
      </c>
      <c r="B797" s="75"/>
      <c r="C797" s="72"/>
      <c r="D797" s="72"/>
      <c r="E797" s="73"/>
      <c r="F797" s="72"/>
      <c r="G797" s="72"/>
      <c r="H797" s="61" t="str">
        <f t="shared" si="85"/>
        <v/>
      </c>
      <c r="I797" s="62" t="str">
        <f t="shared" si="90"/>
        <v/>
      </c>
      <c r="J797" s="62" t="str">
        <f>IF(B797&lt;&gt;"",COUNTIF(B$9:$B10571,B797),"")</f>
        <v/>
      </c>
      <c r="K797" s="62"/>
      <c r="L797" s="62" t="str">
        <f>IF(B797&lt;&gt;"",COUNTIF(M$9:$M10571,F797),"")</f>
        <v/>
      </c>
      <c r="M797" s="62" t="str">
        <f t="shared" si="86"/>
        <v/>
      </c>
      <c r="N797" s="69" t="str">
        <f t="shared" si="87"/>
        <v/>
      </c>
      <c r="O797" s="69" t="str">
        <f>IF($N797="P",COUNTIF($N$9:$N$9781,"P")-'Rosa e Controlli'!$I$33,"0")</f>
        <v>0</v>
      </c>
      <c r="P797" s="69" t="str">
        <f>IF($N797="D",COUNTIF($N$9:$N$9781,"D")-'Rosa e Controlli'!$I$34,"0")</f>
        <v>0</v>
      </c>
      <c r="Q797" s="69" t="str">
        <f>IF($N797="C",COUNTIF($N$9:$N$9781,"C")-'Rosa e Controlli'!$I$35,"0")</f>
        <v>0</v>
      </c>
      <c r="R797" s="69" t="str">
        <f>IF($N797="A",COUNTIF($N$9:$N$9781,"A")-'Rosa e Controlli'!$I$36,"0")</f>
        <v>0</v>
      </c>
      <c r="S797" s="69">
        <f t="shared" si="88"/>
        <v>0</v>
      </c>
      <c r="T797" s="69" t="str">
        <f t="shared" si="89"/>
        <v/>
      </c>
      <c r="U797" s="69"/>
      <c r="V797" s="69"/>
      <c r="W797" s="69"/>
    </row>
    <row r="798" spans="1:23" x14ac:dyDescent="0.25">
      <c r="A798" s="61" t="str">
        <f t="shared" si="84"/>
        <v/>
      </c>
      <c r="B798" s="75"/>
      <c r="C798" s="72"/>
      <c r="D798" s="72"/>
      <c r="E798" s="73"/>
      <c r="F798" s="72"/>
      <c r="G798" s="72"/>
      <c r="H798" s="61" t="str">
        <f t="shared" si="85"/>
        <v/>
      </c>
      <c r="I798" s="62" t="str">
        <f t="shared" si="90"/>
        <v/>
      </c>
      <c r="J798" s="62" t="str">
        <f>IF(B798&lt;&gt;"",COUNTIF(B$9:$B10572,B798),"")</f>
        <v/>
      </c>
      <c r="K798" s="62"/>
      <c r="L798" s="62" t="str">
        <f>IF(B798&lt;&gt;"",COUNTIF(M$9:$M10572,F798),"")</f>
        <v/>
      </c>
      <c r="M798" s="62" t="str">
        <f t="shared" si="86"/>
        <v/>
      </c>
      <c r="N798" s="69" t="str">
        <f t="shared" si="87"/>
        <v/>
      </c>
      <c r="O798" s="69" t="str">
        <f>IF($N798="P",COUNTIF($N$9:$N$9781,"P")-'Rosa e Controlli'!$I$33,"0")</f>
        <v>0</v>
      </c>
      <c r="P798" s="69" t="str">
        <f>IF($N798="D",COUNTIF($N$9:$N$9781,"D")-'Rosa e Controlli'!$I$34,"0")</f>
        <v>0</v>
      </c>
      <c r="Q798" s="69" t="str">
        <f>IF($N798="C",COUNTIF($N$9:$N$9781,"C")-'Rosa e Controlli'!$I$35,"0")</f>
        <v>0</v>
      </c>
      <c r="R798" s="69" t="str">
        <f>IF($N798="A",COUNTIF($N$9:$N$9781,"A")-'Rosa e Controlli'!$I$36,"0")</f>
        <v>0</v>
      </c>
      <c r="S798" s="69">
        <f t="shared" si="88"/>
        <v>0</v>
      </c>
      <c r="T798" s="69" t="str">
        <f t="shared" si="89"/>
        <v/>
      </c>
      <c r="U798" s="69"/>
      <c r="V798" s="69"/>
      <c r="W798" s="69"/>
    </row>
    <row r="799" spans="1:23" x14ac:dyDescent="0.25">
      <c r="A799" s="61" t="str">
        <f t="shared" si="84"/>
        <v/>
      </c>
      <c r="B799" s="75"/>
      <c r="C799" s="72"/>
      <c r="D799" s="72"/>
      <c r="E799" s="73"/>
      <c r="F799" s="72"/>
      <c r="G799" s="72"/>
      <c r="H799" s="61" t="str">
        <f t="shared" si="85"/>
        <v/>
      </c>
      <c r="I799" s="62" t="str">
        <f t="shared" si="90"/>
        <v/>
      </c>
      <c r="J799" s="62" t="str">
        <f>IF(B799&lt;&gt;"",COUNTIF(B$9:$B10573,B799),"")</f>
        <v/>
      </c>
      <c r="K799" s="62"/>
      <c r="L799" s="62" t="str">
        <f>IF(B799&lt;&gt;"",COUNTIF(M$9:$M10573,F799),"")</f>
        <v/>
      </c>
      <c r="M799" s="62" t="str">
        <f t="shared" si="86"/>
        <v/>
      </c>
      <c r="N799" s="69" t="str">
        <f t="shared" si="87"/>
        <v/>
      </c>
      <c r="O799" s="69" t="str">
        <f>IF($N799="P",COUNTIF($N$9:$N$9781,"P")-'Rosa e Controlli'!$I$33,"0")</f>
        <v>0</v>
      </c>
      <c r="P799" s="69" t="str">
        <f>IF($N799="D",COUNTIF($N$9:$N$9781,"D")-'Rosa e Controlli'!$I$34,"0")</f>
        <v>0</v>
      </c>
      <c r="Q799" s="69" t="str">
        <f>IF($N799="C",COUNTIF($N$9:$N$9781,"C")-'Rosa e Controlli'!$I$35,"0")</f>
        <v>0</v>
      </c>
      <c r="R799" s="69" t="str">
        <f>IF($N799="A",COUNTIF($N$9:$N$9781,"A")-'Rosa e Controlli'!$I$36,"0")</f>
        <v>0</v>
      </c>
      <c r="S799" s="69">
        <f t="shared" si="88"/>
        <v>0</v>
      </c>
      <c r="T799" s="69" t="str">
        <f t="shared" si="89"/>
        <v/>
      </c>
      <c r="U799" s="69"/>
      <c r="V799" s="69"/>
      <c r="W799" s="69"/>
    </row>
    <row r="800" spans="1:23" x14ac:dyDescent="0.25">
      <c r="A800" s="61" t="str">
        <f t="shared" si="84"/>
        <v/>
      </c>
      <c r="B800" s="75"/>
      <c r="C800" s="72"/>
      <c r="D800" s="72"/>
      <c r="E800" s="73"/>
      <c r="F800" s="72"/>
      <c r="G800" s="72"/>
      <c r="H800" s="61" t="str">
        <f t="shared" si="85"/>
        <v/>
      </c>
      <c r="I800" s="62" t="str">
        <f t="shared" si="90"/>
        <v/>
      </c>
      <c r="J800" s="62" t="str">
        <f>IF(B800&lt;&gt;"",COUNTIF(B$9:$B10574,B800),"")</f>
        <v/>
      </c>
      <c r="K800" s="62"/>
      <c r="L800" s="62" t="str">
        <f>IF(B800&lt;&gt;"",COUNTIF(M$9:$M10574,F800),"")</f>
        <v/>
      </c>
      <c r="M800" s="62" t="str">
        <f t="shared" si="86"/>
        <v/>
      </c>
      <c r="N800" s="69" t="str">
        <f t="shared" si="87"/>
        <v/>
      </c>
      <c r="O800" s="69" t="str">
        <f>IF($N800="P",COUNTIF($N$9:$N$9781,"P")-'Rosa e Controlli'!$I$33,"0")</f>
        <v>0</v>
      </c>
      <c r="P800" s="69" t="str">
        <f>IF($N800="D",COUNTIF($N$9:$N$9781,"D")-'Rosa e Controlli'!$I$34,"0")</f>
        <v>0</v>
      </c>
      <c r="Q800" s="69" t="str">
        <f>IF($N800="C",COUNTIF($N$9:$N$9781,"C")-'Rosa e Controlli'!$I$35,"0")</f>
        <v>0</v>
      </c>
      <c r="R800" s="69" t="str">
        <f>IF($N800="A",COUNTIF($N$9:$N$9781,"A")-'Rosa e Controlli'!$I$36,"0")</f>
        <v>0</v>
      </c>
      <c r="S800" s="69">
        <f t="shared" si="88"/>
        <v>0</v>
      </c>
      <c r="T800" s="69" t="str">
        <f t="shared" si="89"/>
        <v/>
      </c>
      <c r="U800" s="69"/>
      <c r="V800" s="69"/>
      <c r="W800" s="69"/>
    </row>
    <row r="801" spans="1:23" x14ac:dyDescent="0.25">
      <c r="A801" s="61" t="str">
        <f t="shared" si="84"/>
        <v/>
      </c>
      <c r="B801" s="75"/>
      <c r="C801" s="72"/>
      <c r="D801" s="72"/>
      <c r="E801" s="73"/>
      <c r="F801" s="72"/>
      <c r="G801" s="72"/>
      <c r="H801" s="61" t="str">
        <f t="shared" si="85"/>
        <v/>
      </c>
      <c r="I801" s="62" t="str">
        <f t="shared" si="90"/>
        <v/>
      </c>
      <c r="J801" s="62" t="str">
        <f>IF(B801&lt;&gt;"",COUNTIF(B$9:$B10575,B801),"")</f>
        <v/>
      </c>
      <c r="K801" s="62"/>
      <c r="L801" s="62" t="str">
        <f>IF(B801&lt;&gt;"",COUNTIF(M$9:$M10575,F801),"")</f>
        <v/>
      </c>
      <c r="M801" s="62" t="str">
        <f t="shared" si="86"/>
        <v/>
      </c>
      <c r="N801" s="69" t="str">
        <f t="shared" si="87"/>
        <v/>
      </c>
      <c r="O801" s="69" t="str">
        <f>IF($N801="P",COUNTIF($N$9:$N$9781,"P")-'Rosa e Controlli'!$I$33,"0")</f>
        <v>0</v>
      </c>
      <c r="P801" s="69" t="str">
        <f>IF($N801="D",COUNTIF($N$9:$N$9781,"D")-'Rosa e Controlli'!$I$34,"0")</f>
        <v>0</v>
      </c>
      <c r="Q801" s="69" t="str">
        <f>IF($N801="C",COUNTIF($N$9:$N$9781,"C")-'Rosa e Controlli'!$I$35,"0")</f>
        <v>0</v>
      </c>
      <c r="R801" s="69" t="str">
        <f>IF($N801="A",COUNTIF($N$9:$N$9781,"A")-'Rosa e Controlli'!$I$36,"0")</f>
        <v>0</v>
      </c>
      <c r="S801" s="69">
        <f t="shared" si="88"/>
        <v>0</v>
      </c>
      <c r="T801" s="69" t="str">
        <f t="shared" si="89"/>
        <v/>
      </c>
      <c r="U801" s="69"/>
      <c r="V801" s="69"/>
      <c r="W801" s="69"/>
    </row>
    <row r="802" spans="1:23" x14ac:dyDescent="0.25">
      <c r="A802" s="61" t="str">
        <f t="shared" si="84"/>
        <v/>
      </c>
      <c r="B802" s="75"/>
      <c r="C802" s="72"/>
      <c r="D802" s="72"/>
      <c r="E802" s="73"/>
      <c r="F802" s="72"/>
      <c r="G802" s="72"/>
      <c r="H802" s="61" t="str">
        <f t="shared" si="85"/>
        <v/>
      </c>
      <c r="I802" s="62" t="str">
        <f t="shared" si="90"/>
        <v/>
      </c>
      <c r="J802" s="62" t="str">
        <f>IF(B802&lt;&gt;"",COUNTIF(B$9:$B10576,B802),"")</f>
        <v/>
      </c>
      <c r="K802" s="62"/>
      <c r="L802" s="62" t="str">
        <f>IF(B802&lt;&gt;"",COUNTIF(M$9:$M10576,F802),"")</f>
        <v/>
      </c>
      <c r="M802" s="62" t="str">
        <f t="shared" si="86"/>
        <v/>
      </c>
      <c r="N802" s="69" t="str">
        <f t="shared" si="87"/>
        <v/>
      </c>
      <c r="O802" s="69" t="str">
        <f>IF($N802="P",COUNTIF($N$9:$N$9781,"P")-'Rosa e Controlli'!$I$33,"0")</f>
        <v>0</v>
      </c>
      <c r="P802" s="69" t="str">
        <f>IF($N802="D",COUNTIF($N$9:$N$9781,"D")-'Rosa e Controlli'!$I$34,"0")</f>
        <v>0</v>
      </c>
      <c r="Q802" s="69" t="str">
        <f>IF($N802="C",COUNTIF($N$9:$N$9781,"C")-'Rosa e Controlli'!$I$35,"0")</f>
        <v>0</v>
      </c>
      <c r="R802" s="69" t="str">
        <f>IF($N802="A",COUNTIF($N$9:$N$9781,"A")-'Rosa e Controlli'!$I$36,"0")</f>
        <v>0</v>
      </c>
      <c r="S802" s="69">
        <f t="shared" si="88"/>
        <v>0</v>
      </c>
      <c r="T802" s="69" t="str">
        <f t="shared" si="89"/>
        <v/>
      </c>
      <c r="U802" s="69"/>
      <c r="V802" s="69"/>
      <c r="W802" s="69"/>
    </row>
    <row r="803" spans="1:23" x14ac:dyDescent="0.25">
      <c r="A803" s="61" t="str">
        <f t="shared" si="84"/>
        <v/>
      </c>
      <c r="B803" s="75"/>
      <c r="C803" s="72"/>
      <c r="D803" s="72"/>
      <c r="E803" s="73"/>
      <c r="F803" s="72"/>
      <c r="G803" s="72"/>
      <c r="H803" s="61" t="str">
        <f t="shared" si="85"/>
        <v/>
      </c>
      <c r="I803" s="62" t="str">
        <f t="shared" si="90"/>
        <v/>
      </c>
      <c r="J803" s="62" t="str">
        <f>IF(B803&lt;&gt;"",COUNTIF(B$9:$B10577,B803),"")</f>
        <v/>
      </c>
      <c r="K803" s="62"/>
      <c r="L803" s="62" t="str">
        <f>IF(B803&lt;&gt;"",COUNTIF(M$9:$M10577,F803),"")</f>
        <v/>
      </c>
      <c r="M803" s="62" t="str">
        <f t="shared" si="86"/>
        <v/>
      </c>
      <c r="N803" s="69" t="str">
        <f t="shared" si="87"/>
        <v/>
      </c>
      <c r="O803" s="69" t="str">
        <f>IF($N803="P",COUNTIF($N$9:$N$9781,"P")-'Rosa e Controlli'!$I$33,"0")</f>
        <v>0</v>
      </c>
      <c r="P803" s="69" t="str">
        <f>IF($N803="D",COUNTIF($N$9:$N$9781,"D")-'Rosa e Controlli'!$I$34,"0")</f>
        <v>0</v>
      </c>
      <c r="Q803" s="69" t="str">
        <f>IF($N803="C",COUNTIF($N$9:$N$9781,"C")-'Rosa e Controlli'!$I$35,"0")</f>
        <v>0</v>
      </c>
      <c r="R803" s="69" t="str">
        <f>IF($N803="A",COUNTIF($N$9:$N$9781,"A")-'Rosa e Controlli'!$I$36,"0")</f>
        <v>0</v>
      </c>
      <c r="S803" s="69">
        <f t="shared" si="88"/>
        <v>0</v>
      </c>
      <c r="T803" s="69" t="str">
        <f t="shared" si="89"/>
        <v/>
      </c>
      <c r="U803" s="69"/>
      <c r="V803" s="69"/>
      <c r="W803" s="69"/>
    </row>
    <row r="804" spans="1:23" x14ac:dyDescent="0.25">
      <c r="A804" s="61" t="str">
        <f t="shared" si="84"/>
        <v/>
      </c>
      <c r="B804" s="75"/>
      <c r="C804" s="72"/>
      <c r="D804" s="72"/>
      <c r="E804" s="73"/>
      <c r="F804" s="72"/>
      <c r="G804" s="72"/>
      <c r="H804" s="61" t="str">
        <f t="shared" si="85"/>
        <v/>
      </c>
      <c r="I804" s="62" t="str">
        <f t="shared" si="90"/>
        <v/>
      </c>
      <c r="J804" s="62" t="str">
        <f>IF(B804&lt;&gt;"",COUNTIF(B$9:$B10578,B804),"")</f>
        <v/>
      </c>
      <c r="K804" s="62"/>
      <c r="L804" s="62" t="str">
        <f>IF(B804&lt;&gt;"",COUNTIF(M$9:$M10578,F804),"")</f>
        <v/>
      </c>
      <c r="M804" s="62" t="str">
        <f t="shared" si="86"/>
        <v/>
      </c>
      <c r="N804" s="69" t="str">
        <f t="shared" si="87"/>
        <v/>
      </c>
      <c r="O804" s="69" t="str">
        <f>IF($N804="P",COUNTIF($N$9:$N$9781,"P")-'Rosa e Controlli'!$I$33,"0")</f>
        <v>0</v>
      </c>
      <c r="P804" s="69" t="str">
        <f>IF($N804="D",COUNTIF($N$9:$N$9781,"D")-'Rosa e Controlli'!$I$34,"0")</f>
        <v>0</v>
      </c>
      <c r="Q804" s="69" t="str">
        <f>IF($N804="C",COUNTIF($N$9:$N$9781,"C")-'Rosa e Controlli'!$I$35,"0")</f>
        <v>0</v>
      </c>
      <c r="R804" s="69" t="str">
        <f>IF($N804="A",COUNTIF($N$9:$N$9781,"A")-'Rosa e Controlli'!$I$36,"0")</f>
        <v>0</v>
      </c>
      <c r="S804" s="69">
        <f t="shared" si="88"/>
        <v>0</v>
      </c>
      <c r="T804" s="69" t="str">
        <f t="shared" si="89"/>
        <v/>
      </c>
      <c r="U804" s="69"/>
      <c r="V804" s="69"/>
      <c r="W804" s="69"/>
    </row>
    <row r="805" spans="1:23" x14ac:dyDescent="0.25">
      <c r="A805" s="61" t="str">
        <f t="shared" si="84"/>
        <v/>
      </c>
      <c r="B805" s="75"/>
      <c r="C805" s="72"/>
      <c r="D805" s="72"/>
      <c r="E805" s="73"/>
      <c r="F805" s="72"/>
      <c r="G805" s="72"/>
      <c r="H805" s="61" t="str">
        <f t="shared" si="85"/>
        <v/>
      </c>
      <c r="I805" s="62" t="str">
        <f t="shared" si="90"/>
        <v/>
      </c>
      <c r="J805" s="62" t="str">
        <f>IF(B805&lt;&gt;"",COUNTIF(B$9:$B10579,B805),"")</f>
        <v/>
      </c>
      <c r="K805" s="62"/>
      <c r="L805" s="62" t="str">
        <f>IF(B805&lt;&gt;"",COUNTIF(M$9:$M10579,F805),"")</f>
        <v/>
      </c>
      <c r="M805" s="62" t="str">
        <f t="shared" si="86"/>
        <v/>
      </c>
      <c r="N805" s="69" t="str">
        <f t="shared" si="87"/>
        <v/>
      </c>
      <c r="O805" s="69" t="str">
        <f>IF($N805="P",COUNTIF($N$9:$N$9781,"P")-'Rosa e Controlli'!$I$33,"0")</f>
        <v>0</v>
      </c>
      <c r="P805" s="69" t="str">
        <f>IF($N805="D",COUNTIF($N$9:$N$9781,"D")-'Rosa e Controlli'!$I$34,"0")</f>
        <v>0</v>
      </c>
      <c r="Q805" s="69" t="str">
        <f>IF($N805="C",COUNTIF($N$9:$N$9781,"C")-'Rosa e Controlli'!$I$35,"0")</f>
        <v>0</v>
      </c>
      <c r="R805" s="69" t="str">
        <f>IF($N805="A",COUNTIF($N$9:$N$9781,"A")-'Rosa e Controlli'!$I$36,"0")</f>
        <v>0</v>
      </c>
      <c r="S805" s="69">
        <f t="shared" si="88"/>
        <v>0</v>
      </c>
      <c r="T805" s="69" t="str">
        <f t="shared" si="89"/>
        <v/>
      </c>
      <c r="U805" s="69"/>
      <c r="V805" s="69"/>
      <c r="W805" s="69"/>
    </row>
    <row r="806" spans="1:23" x14ac:dyDescent="0.25">
      <c r="A806" s="61" t="str">
        <f t="shared" si="84"/>
        <v/>
      </c>
      <c r="B806" s="75"/>
      <c r="C806" s="72"/>
      <c r="D806" s="72"/>
      <c r="E806" s="73"/>
      <c r="F806" s="72"/>
      <c r="G806" s="72"/>
      <c r="H806" s="61" t="str">
        <f t="shared" si="85"/>
        <v/>
      </c>
      <c r="I806" s="62" t="str">
        <f t="shared" si="90"/>
        <v/>
      </c>
      <c r="J806" s="62" t="str">
        <f>IF(B806&lt;&gt;"",COUNTIF(B$9:$B10580,B806),"")</f>
        <v/>
      </c>
      <c r="K806" s="62"/>
      <c r="L806" s="62" t="str">
        <f>IF(B806&lt;&gt;"",COUNTIF(M$9:$M10580,F806),"")</f>
        <v/>
      </c>
      <c r="M806" s="62" t="str">
        <f t="shared" si="86"/>
        <v/>
      </c>
      <c r="N806" s="69" t="str">
        <f t="shared" si="87"/>
        <v/>
      </c>
      <c r="O806" s="69" t="str">
        <f>IF($N806="P",COUNTIF($N$9:$N$9781,"P")-'Rosa e Controlli'!$I$33,"0")</f>
        <v>0</v>
      </c>
      <c r="P806" s="69" t="str">
        <f>IF($N806="D",COUNTIF($N$9:$N$9781,"D")-'Rosa e Controlli'!$I$34,"0")</f>
        <v>0</v>
      </c>
      <c r="Q806" s="69" t="str">
        <f>IF($N806="C",COUNTIF($N$9:$N$9781,"C")-'Rosa e Controlli'!$I$35,"0")</f>
        <v>0</v>
      </c>
      <c r="R806" s="69" t="str">
        <f>IF($N806="A",COUNTIF($N$9:$N$9781,"A")-'Rosa e Controlli'!$I$36,"0")</f>
        <v>0</v>
      </c>
      <c r="S806" s="69">
        <f t="shared" si="88"/>
        <v>0</v>
      </c>
      <c r="T806" s="69" t="str">
        <f t="shared" si="89"/>
        <v/>
      </c>
      <c r="U806" s="69"/>
      <c r="V806" s="69"/>
      <c r="W806" s="69"/>
    </row>
    <row r="807" spans="1:23" x14ac:dyDescent="0.25">
      <c r="A807" s="61" t="str">
        <f t="shared" si="84"/>
        <v/>
      </c>
      <c r="B807" s="75"/>
      <c r="C807" s="72"/>
      <c r="D807" s="72"/>
      <c r="E807" s="73"/>
      <c r="F807" s="72"/>
      <c r="G807" s="72"/>
      <c r="H807" s="61" t="str">
        <f t="shared" si="85"/>
        <v/>
      </c>
      <c r="I807" s="62" t="str">
        <f t="shared" si="90"/>
        <v/>
      </c>
      <c r="J807" s="62" t="str">
        <f>IF(B807&lt;&gt;"",COUNTIF(B$9:$B10581,B807),"")</f>
        <v/>
      </c>
      <c r="K807" s="62"/>
      <c r="L807" s="62" t="str">
        <f>IF(B807&lt;&gt;"",COUNTIF(M$9:$M10581,F807),"")</f>
        <v/>
      </c>
      <c r="M807" s="62" t="str">
        <f t="shared" si="86"/>
        <v/>
      </c>
      <c r="N807" s="69" t="str">
        <f t="shared" si="87"/>
        <v/>
      </c>
      <c r="O807" s="69" t="str">
        <f>IF($N807="P",COUNTIF($N$9:$N$9781,"P")-'Rosa e Controlli'!$I$33,"0")</f>
        <v>0</v>
      </c>
      <c r="P807" s="69" t="str">
        <f>IF($N807="D",COUNTIF($N$9:$N$9781,"D")-'Rosa e Controlli'!$I$34,"0")</f>
        <v>0</v>
      </c>
      <c r="Q807" s="69" t="str">
        <f>IF($N807="C",COUNTIF($N$9:$N$9781,"C")-'Rosa e Controlli'!$I$35,"0")</f>
        <v>0</v>
      </c>
      <c r="R807" s="69" t="str">
        <f>IF($N807="A",COUNTIF($N$9:$N$9781,"A")-'Rosa e Controlli'!$I$36,"0")</f>
        <v>0</v>
      </c>
      <c r="S807" s="69">
        <f t="shared" si="88"/>
        <v>0</v>
      </c>
      <c r="T807" s="69" t="str">
        <f t="shared" si="89"/>
        <v/>
      </c>
      <c r="U807" s="69"/>
      <c r="V807" s="69"/>
      <c r="W807" s="69"/>
    </row>
    <row r="808" spans="1:23" x14ac:dyDescent="0.25">
      <c r="A808" s="61" t="str">
        <f t="shared" si="84"/>
        <v/>
      </c>
      <c r="B808" s="75"/>
      <c r="C808" s="72"/>
      <c r="D808" s="72"/>
      <c r="E808" s="73"/>
      <c r="F808" s="72"/>
      <c r="G808" s="72"/>
      <c r="H808" s="61" t="str">
        <f t="shared" si="85"/>
        <v/>
      </c>
      <c r="I808" s="62" t="str">
        <f t="shared" si="90"/>
        <v/>
      </c>
      <c r="J808" s="62" t="str">
        <f>IF(B808&lt;&gt;"",COUNTIF(B$9:$B10582,B808),"")</f>
        <v/>
      </c>
      <c r="K808" s="62"/>
      <c r="L808" s="62" t="str">
        <f>IF(B808&lt;&gt;"",COUNTIF(M$9:$M10582,F808),"")</f>
        <v/>
      </c>
      <c r="M808" s="62" t="str">
        <f t="shared" si="86"/>
        <v/>
      </c>
      <c r="N808" s="69" t="str">
        <f t="shared" si="87"/>
        <v/>
      </c>
      <c r="O808" s="69" t="str">
        <f>IF($N808="P",COUNTIF($N$9:$N$9781,"P")-'Rosa e Controlli'!$I$33,"0")</f>
        <v>0</v>
      </c>
      <c r="P808" s="69" t="str">
        <f>IF($N808="D",COUNTIF($N$9:$N$9781,"D")-'Rosa e Controlli'!$I$34,"0")</f>
        <v>0</v>
      </c>
      <c r="Q808" s="69" t="str">
        <f>IF($N808="C",COUNTIF($N$9:$N$9781,"C")-'Rosa e Controlli'!$I$35,"0")</f>
        <v>0</v>
      </c>
      <c r="R808" s="69" t="str">
        <f>IF($N808="A",COUNTIF($N$9:$N$9781,"A")-'Rosa e Controlli'!$I$36,"0")</f>
        <v>0</v>
      </c>
      <c r="S808" s="69">
        <f t="shared" si="88"/>
        <v>0</v>
      </c>
      <c r="T808" s="69" t="str">
        <f t="shared" si="89"/>
        <v/>
      </c>
      <c r="U808" s="69"/>
      <c r="V808" s="69"/>
      <c r="W808" s="69"/>
    </row>
    <row r="809" spans="1:23" x14ac:dyDescent="0.25">
      <c r="A809" s="61" t="str">
        <f t="shared" si="84"/>
        <v/>
      </c>
      <c r="B809" s="75"/>
      <c r="C809" s="72"/>
      <c r="D809" s="72"/>
      <c r="E809" s="73"/>
      <c r="F809" s="72"/>
      <c r="G809" s="72"/>
      <c r="H809" s="61" t="str">
        <f t="shared" si="85"/>
        <v/>
      </c>
      <c r="I809" s="62" t="str">
        <f t="shared" si="90"/>
        <v/>
      </c>
      <c r="J809" s="62" t="str">
        <f>IF(B809&lt;&gt;"",COUNTIF(B$9:$B10583,B809),"")</f>
        <v/>
      </c>
      <c r="K809" s="62"/>
      <c r="L809" s="62" t="str">
        <f>IF(B809&lt;&gt;"",COUNTIF(M$9:$M10583,F809),"")</f>
        <v/>
      </c>
      <c r="M809" s="62" t="str">
        <f t="shared" si="86"/>
        <v/>
      </c>
      <c r="N809" s="69" t="str">
        <f t="shared" si="87"/>
        <v/>
      </c>
      <c r="O809" s="69" t="str">
        <f>IF($N809="P",COUNTIF($N$9:$N$9781,"P")-'Rosa e Controlli'!$I$33,"0")</f>
        <v>0</v>
      </c>
      <c r="P809" s="69" t="str">
        <f>IF($N809="D",COUNTIF($N$9:$N$9781,"D")-'Rosa e Controlli'!$I$34,"0")</f>
        <v>0</v>
      </c>
      <c r="Q809" s="69" t="str">
        <f>IF($N809="C",COUNTIF($N$9:$N$9781,"C")-'Rosa e Controlli'!$I$35,"0")</f>
        <v>0</v>
      </c>
      <c r="R809" s="69" t="str">
        <f>IF($N809="A",COUNTIF($N$9:$N$9781,"A")-'Rosa e Controlli'!$I$36,"0")</f>
        <v>0</v>
      </c>
      <c r="S809" s="69">
        <f t="shared" si="88"/>
        <v>0</v>
      </c>
      <c r="T809" s="69" t="str">
        <f t="shared" si="89"/>
        <v/>
      </c>
      <c r="U809" s="69"/>
      <c r="V809" s="69"/>
      <c r="W809" s="69"/>
    </row>
    <row r="810" spans="1:23" x14ac:dyDescent="0.25">
      <c r="A810" s="61" t="str">
        <f t="shared" si="84"/>
        <v/>
      </c>
      <c r="B810" s="75"/>
      <c r="C810" s="72"/>
      <c r="D810" s="72"/>
      <c r="E810" s="73"/>
      <c r="F810" s="72"/>
      <c r="G810" s="72"/>
      <c r="H810" s="61" t="str">
        <f t="shared" si="85"/>
        <v/>
      </c>
      <c r="I810" s="62" t="str">
        <f t="shared" si="90"/>
        <v/>
      </c>
      <c r="J810" s="62" t="str">
        <f>IF(B810&lt;&gt;"",COUNTIF(B$9:$B10584,B810),"")</f>
        <v/>
      </c>
      <c r="K810" s="62"/>
      <c r="L810" s="62" t="str">
        <f>IF(B810&lt;&gt;"",COUNTIF(M$9:$M10584,F810),"")</f>
        <v/>
      </c>
      <c r="M810" s="62" t="str">
        <f t="shared" si="86"/>
        <v/>
      </c>
      <c r="N810" s="69" t="str">
        <f t="shared" si="87"/>
        <v/>
      </c>
      <c r="O810" s="69" t="str">
        <f>IF($N810="P",COUNTIF($N$9:$N$9781,"P")-'Rosa e Controlli'!$I$33,"0")</f>
        <v>0</v>
      </c>
      <c r="P810" s="69" t="str">
        <f>IF($N810="D",COUNTIF($N$9:$N$9781,"D")-'Rosa e Controlli'!$I$34,"0")</f>
        <v>0</v>
      </c>
      <c r="Q810" s="69" t="str">
        <f>IF($N810="C",COUNTIF($N$9:$N$9781,"C")-'Rosa e Controlli'!$I$35,"0")</f>
        <v>0</v>
      </c>
      <c r="R810" s="69" t="str">
        <f>IF($N810="A",COUNTIF($N$9:$N$9781,"A")-'Rosa e Controlli'!$I$36,"0")</f>
        <v>0</v>
      </c>
      <c r="S810" s="69">
        <f t="shared" si="88"/>
        <v>0</v>
      </c>
      <c r="T810" s="69" t="str">
        <f t="shared" si="89"/>
        <v/>
      </c>
      <c r="U810" s="69"/>
      <c r="V810" s="69"/>
      <c r="W810" s="69"/>
    </row>
    <row r="811" spans="1:23" x14ac:dyDescent="0.25">
      <c r="A811" s="61" t="str">
        <f t="shared" si="84"/>
        <v/>
      </c>
      <c r="B811" s="75"/>
      <c r="C811" s="72"/>
      <c r="D811" s="72"/>
      <c r="E811" s="73"/>
      <c r="F811" s="72"/>
      <c r="G811" s="72"/>
      <c r="H811" s="61" t="str">
        <f t="shared" si="85"/>
        <v/>
      </c>
      <c r="I811" s="62" t="str">
        <f t="shared" si="90"/>
        <v/>
      </c>
      <c r="J811" s="62" t="str">
        <f>IF(B811&lt;&gt;"",COUNTIF(B$9:$B10585,B811),"")</f>
        <v/>
      </c>
      <c r="K811" s="62"/>
      <c r="L811" s="62" t="str">
        <f>IF(B811&lt;&gt;"",COUNTIF(M$9:$M10585,F811),"")</f>
        <v/>
      </c>
      <c r="M811" s="62" t="str">
        <f t="shared" si="86"/>
        <v/>
      </c>
      <c r="N811" s="69" t="str">
        <f t="shared" si="87"/>
        <v/>
      </c>
      <c r="O811" s="69" t="str">
        <f>IF($N811="P",COUNTIF($N$9:$N$9781,"P")-'Rosa e Controlli'!$I$33,"0")</f>
        <v>0</v>
      </c>
      <c r="P811" s="69" t="str">
        <f>IF($N811="D",COUNTIF($N$9:$N$9781,"D")-'Rosa e Controlli'!$I$34,"0")</f>
        <v>0</v>
      </c>
      <c r="Q811" s="69" t="str">
        <f>IF($N811="C",COUNTIF($N$9:$N$9781,"C")-'Rosa e Controlli'!$I$35,"0")</f>
        <v>0</v>
      </c>
      <c r="R811" s="69" t="str">
        <f>IF($N811="A",COUNTIF($N$9:$N$9781,"A")-'Rosa e Controlli'!$I$36,"0")</f>
        <v>0</v>
      </c>
      <c r="S811" s="69">
        <f t="shared" si="88"/>
        <v>0</v>
      </c>
      <c r="T811" s="69" t="str">
        <f t="shared" si="89"/>
        <v/>
      </c>
      <c r="U811" s="69"/>
      <c r="V811" s="69"/>
      <c r="W811" s="69"/>
    </row>
    <row r="812" spans="1:23" x14ac:dyDescent="0.25">
      <c r="A812" s="61" t="str">
        <f t="shared" si="84"/>
        <v/>
      </c>
      <c r="B812" s="75"/>
      <c r="C812" s="72"/>
      <c r="D812" s="72"/>
      <c r="E812" s="73"/>
      <c r="F812" s="72"/>
      <c r="G812" s="72"/>
      <c r="H812" s="61" t="str">
        <f t="shared" si="85"/>
        <v/>
      </c>
      <c r="I812" s="62" t="str">
        <f t="shared" si="90"/>
        <v/>
      </c>
      <c r="J812" s="62" t="str">
        <f>IF(B812&lt;&gt;"",COUNTIF(B$9:$B10586,B812),"")</f>
        <v/>
      </c>
      <c r="K812" s="62"/>
      <c r="L812" s="62" t="str">
        <f>IF(B812&lt;&gt;"",COUNTIF(M$9:$M10586,F812),"")</f>
        <v/>
      </c>
      <c r="M812" s="62" t="str">
        <f t="shared" si="86"/>
        <v/>
      </c>
      <c r="N812" s="69" t="str">
        <f t="shared" si="87"/>
        <v/>
      </c>
      <c r="O812" s="69" t="str">
        <f>IF($N812="P",COUNTIF($N$9:$N$9781,"P")-'Rosa e Controlli'!$I$33,"0")</f>
        <v>0</v>
      </c>
      <c r="P812" s="69" t="str">
        <f>IF($N812="D",COUNTIF($N$9:$N$9781,"D")-'Rosa e Controlli'!$I$34,"0")</f>
        <v>0</v>
      </c>
      <c r="Q812" s="69" t="str">
        <f>IF($N812="C",COUNTIF($N$9:$N$9781,"C")-'Rosa e Controlli'!$I$35,"0")</f>
        <v>0</v>
      </c>
      <c r="R812" s="69" t="str">
        <f>IF($N812="A",COUNTIF($N$9:$N$9781,"A")-'Rosa e Controlli'!$I$36,"0")</f>
        <v>0</v>
      </c>
      <c r="S812" s="69">
        <f t="shared" si="88"/>
        <v>0</v>
      </c>
      <c r="T812" s="69" t="str">
        <f t="shared" si="89"/>
        <v/>
      </c>
      <c r="U812" s="69"/>
      <c r="V812" s="69"/>
      <c r="W812" s="69"/>
    </row>
    <row r="813" spans="1:23" x14ac:dyDescent="0.25">
      <c r="A813" s="61" t="str">
        <f t="shared" si="84"/>
        <v/>
      </c>
      <c r="B813" s="75"/>
      <c r="C813" s="72"/>
      <c r="D813" s="72"/>
      <c r="E813" s="73"/>
      <c r="F813" s="72"/>
      <c r="G813" s="72"/>
      <c r="H813" s="61" t="str">
        <f t="shared" si="85"/>
        <v/>
      </c>
      <c r="I813" s="62" t="str">
        <f t="shared" si="90"/>
        <v/>
      </c>
      <c r="J813" s="62" t="str">
        <f>IF(B813&lt;&gt;"",COUNTIF(B$9:$B10587,B813),"")</f>
        <v/>
      </c>
      <c r="K813" s="62"/>
      <c r="L813" s="62" t="str">
        <f>IF(B813&lt;&gt;"",COUNTIF(M$9:$M10587,F813),"")</f>
        <v/>
      </c>
      <c r="M813" s="62" t="str">
        <f t="shared" si="86"/>
        <v/>
      </c>
      <c r="N813" s="69" t="str">
        <f t="shared" si="87"/>
        <v/>
      </c>
      <c r="O813" s="69" t="str">
        <f>IF($N813="P",COUNTIF($N$9:$N$9781,"P")-'Rosa e Controlli'!$I$33,"0")</f>
        <v>0</v>
      </c>
      <c r="P813" s="69" t="str">
        <f>IF($N813="D",COUNTIF($N$9:$N$9781,"D")-'Rosa e Controlli'!$I$34,"0")</f>
        <v>0</v>
      </c>
      <c r="Q813" s="69" t="str">
        <f>IF($N813="C",COUNTIF($N$9:$N$9781,"C")-'Rosa e Controlli'!$I$35,"0")</f>
        <v>0</v>
      </c>
      <c r="R813" s="69" t="str">
        <f>IF($N813="A",COUNTIF($N$9:$N$9781,"A")-'Rosa e Controlli'!$I$36,"0")</f>
        <v>0</v>
      </c>
      <c r="S813" s="69">
        <f t="shared" si="88"/>
        <v>0</v>
      </c>
      <c r="T813" s="69" t="str">
        <f t="shared" si="89"/>
        <v/>
      </c>
      <c r="U813" s="69"/>
      <c r="V813" s="69"/>
      <c r="W813" s="69"/>
    </row>
    <row r="814" spans="1:23" x14ac:dyDescent="0.25">
      <c r="A814" s="61" t="str">
        <f t="shared" si="84"/>
        <v/>
      </c>
      <c r="B814" s="75"/>
      <c r="C814" s="72"/>
      <c r="D814" s="72"/>
      <c r="E814" s="73"/>
      <c r="F814" s="72"/>
      <c r="G814" s="72"/>
      <c r="H814" s="61" t="str">
        <f t="shared" si="85"/>
        <v/>
      </c>
      <c r="I814" s="62" t="str">
        <f t="shared" si="90"/>
        <v/>
      </c>
      <c r="J814" s="62" t="str">
        <f>IF(B814&lt;&gt;"",COUNTIF(B$9:$B10588,B814),"")</f>
        <v/>
      </c>
      <c r="K814" s="62"/>
      <c r="L814" s="62" t="str">
        <f>IF(B814&lt;&gt;"",COUNTIF(M$9:$M10588,F814),"")</f>
        <v/>
      </c>
      <c r="M814" s="62" t="str">
        <f t="shared" si="86"/>
        <v/>
      </c>
      <c r="N814" s="69" t="str">
        <f t="shared" si="87"/>
        <v/>
      </c>
      <c r="O814" s="69" t="str">
        <f>IF($N814="P",COUNTIF($N$9:$N$9781,"P")-'Rosa e Controlli'!$I$33,"0")</f>
        <v>0</v>
      </c>
      <c r="P814" s="69" t="str">
        <f>IF($N814="D",COUNTIF($N$9:$N$9781,"D")-'Rosa e Controlli'!$I$34,"0")</f>
        <v>0</v>
      </c>
      <c r="Q814" s="69" t="str">
        <f>IF($N814="C",COUNTIF($N$9:$N$9781,"C")-'Rosa e Controlli'!$I$35,"0")</f>
        <v>0</v>
      </c>
      <c r="R814" s="69" t="str">
        <f>IF($N814="A",COUNTIF($N$9:$N$9781,"A")-'Rosa e Controlli'!$I$36,"0")</f>
        <v>0</v>
      </c>
      <c r="S814" s="69">
        <f t="shared" si="88"/>
        <v>0</v>
      </c>
      <c r="T814" s="69" t="str">
        <f t="shared" si="89"/>
        <v/>
      </c>
      <c r="U814" s="69"/>
      <c r="V814" s="69"/>
      <c r="W814" s="69"/>
    </row>
    <row r="815" spans="1:23" x14ac:dyDescent="0.25">
      <c r="A815" s="61" t="str">
        <f t="shared" si="84"/>
        <v/>
      </c>
      <c r="B815" s="75"/>
      <c r="C815" s="72"/>
      <c r="D815" s="72"/>
      <c r="E815" s="73"/>
      <c r="F815" s="72"/>
      <c r="G815" s="72"/>
      <c r="H815" s="61" t="str">
        <f t="shared" si="85"/>
        <v/>
      </c>
      <c r="I815" s="62" t="str">
        <f t="shared" si="90"/>
        <v/>
      </c>
      <c r="J815" s="62" t="str">
        <f>IF(B815&lt;&gt;"",COUNTIF(B$9:$B10589,B815),"")</f>
        <v/>
      </c>
      <c r="K815" s="62"/>
      <c r="L815" s="62" t="str">
        <f>IF(B815&lt;&gt;"",COUNTIF(M$9:$M10589,F815),"")</f>
        <v/>
      </c>
      <c r="M815" s="62" t="str">
        <f t="shared" si="86"/>
        <v/>
      </c>
      <c r="N815" s="69" t="str">
        <f t="shared" si="87"/>
        <v/>
      </c>
      <c r="O815" s="69" t="str">
        <f>IF($N815="P",COUNTIF($N$9:$N$9781,"P")-'Rosa e Controlli'!$I$33,"0")</f>
        <v>0</v>
      </c>
      <c r="P815" s="69" t="str">
        <f>IF($N815="D",COUNTIF($N$9:$N$9781,"D")-'Rosa e Controlli'!$I$34,"0")</f>
        <v>0</v>
      </c>
      <c r="Q815" s="69" t="str">
        <f>IF($N815="C",COUNTIF($N$9:$N$9781,"C")-'Rosa e Controlli'!$I$35,"0")</f>
        <v>0</v>
      </c>
      <c r="R815" s="69" t="str">
        <f>IF($N815="A",COUNTIF($N$9:$N$9781,"A")-'Rosa e Controlli'!$I$36,"0")</f>
        <v>0</v>
      </c>
      <c r="S815" s="69">
        <f t="shared" si="88"/>
        <v>0</v>
      </c>
      <c r="T815" s="69" t="str">
        <f t="shared" si="89"/>
        <v/>
      </c>
      <c r="U815" s="69"/>
      <c r="V815" s="69"/>
      <c r="W815" s="69"/>
    </row>
    <row r="816" spans="1:23" x14ac:dyDescent="0.25">
      <c r="A816" s="61" t="str">
        <f t="shared" si="84"/>
        <v/>
      </c>
      <c r="B816" s="75"/>
      <c r="C816" s="72"/>
      <c r="D816" s="72"/>
      <c r="E816" s="73"/>
      <c r="F816" s="72"/>
      <c r="G816" s="72"/>
      <c r="H816" s="61" t="str">
        <f t="shared" si="85"/>
        <v/>
      </c>
      <c r="I816" s="62" t="str">
        <f t="shared" si="90"/>
        <v/>
      </c>
      <c r="J816" s="62" t="str">
        <f>IF(B816&lt;&gt;"",COUNTIF(B$9:$B10590,B816),"")</f>
        <v/>
      </c>
      <c r="K816" s="62"/>
      <c r="L816" s="62" t="str">
        <f>IF(B816&lt;&gt;"",COUNTIF(M$9:$M10590,F816),"")</f>
        <v/>
      </c>
      <c r="M816" s="62" t="str">
        <f t="shared" si="86"/>
        <v/>
      </c>
      <c r="N816" s="69" t="str">
        <f t="shared" si="87"/>
        <v/>
      </c>
      <c r="O816" s="69" t="str">
        <f>IF($N816="P",COUNTIF($N$9:$N$9781,"P")-'Rosa e Controlli'!$I$33,"0")</f>
        <v>0</v>
      </c>
      <c r="P816" s="69" t="str">
        <f>IF($N816="D",COUNTIF($N$9:$N$9781,"D")-'Rosa e Controlli'!$I$34,"0")</f>
        <v>0</v>
      </c>
      <c r="Q816" s="69" t="str">
        <f>IF($N816="C",COUNTIF($N$9:$N$9781,"C")-'Rosa e Controlli'!$I$35,"0")</f>
        <v>0</v>
      </c>
      <c r="R816" s="69" t="str">
        <f>IF($N816="A",COUNTIF($N$9:$N$9781,"A")-'Rosa e Controlli'!$I$36,"0")</f>
        <v>0</v>
      </c>
      <c r="S816" s="69">
        <f t="shared" si="88"/>
        <v>0</v>
      </c>
      <c r="T816" s="69" t="str">
        <f t="shared" si="89"/>
        <v/>
      </c>
      <c r="U816" s="69"/>
      <c r="V816" s="69"/>
      <c r="W816" s="69"/>
    </row>
    <row r="817" spans="1:23" x14ac:dyDescent="0.25">
      <c r="A817" s="61" t="str">
        <f t="shared" si="84"/>
        <v/>
      </c>
      <c r="B817" s="75"/>
      <c r="C817" s="72"/>
      <c r="D817" s="72"/>
      <c r="E817" s="73"/>
      <c r="F817" s="72"/>
      <c r="G817" s="72"/>
      <c r="H817" s="61" t="str">
        <f t="shared" si="85"/>
        <v/>
      </c>
      <c r="I817" s="62" t="str">
        <f t="shared" si="90"/>
        <v/>
      </c>
      <c r="J817" s="62" t="str">
        <f>IF(B817&lt;&gt;"",COUNTIF(B$9:$B10591,B817),"")</f>
        <v/>
      </c>
      <c r="K817" s="62"/>
      <c r="L817" s="62" t="str">
        <f>IF(B817&lt;&gt;"",COUNTIF(M$9:$M10591,F817),"")</f>
        <v/>
      </c>
      <c r="M817" s="62" t="str">
        <f t="shared" si="86"/>
        <v/>
      </c>
      <c r="N817" s="69" t="str">
        <f t="shared" si="87"/>
        <v/>
      </c>
      <c r="O817" s="69" t="str">
        <f>IF($N817="P",COUNTIF($N$9:$N$9781,"P")-'Rosa e Controlli'!$I$33,"0")</f>
        <v>0</v>
      </c>
      <c r="P817" s="69" t="str">
        <f>IF($N817="D",COUNTIF($N$9:$N$9781,"D")-'Rosa e Controlli'!$I$34,"0")</f>
        <v>0</v>
      </c>
      <c r="Q817" s="69" t="str">
        <f>IF($N817="C",COUNTIF($N$9:$N$9781,"C")-'Rosa e Controlli'!$I$35,"0")</f>
        <v>0</v>
      </c>
      <c r="R817" s="69" t="str">
        <f>IF($N817="A",COUNTIF($N$9:$N$9781,"A")-'Rosa e Controlli'!$I$36,"0")</f>
        <v>0</v>
      </c>
      <c r="S817" s="69">
        <f t="shared" si="88"/>
        <v>0</v>
      </c>
      <c r="T817" s="69" t="str">
        <f t="shared" si="89"/>
        <v/>
      </c>
      <c r="U817" s="69"/>
      <c r="V817" s="69"/>
      <c r="W817" s="69"/>
    </row>
    <row r="818" spans="1:23" x14ac:dyDescent="0.25">
      <c r="A818" s="61" t="str">
        <f t="shared" si="84"/>
        <v/>
      </c>
      <c r="B818" s="75"/>
      <c r="C818" s="72"/>
      <c r="D818" s="72"/>
      <c r="E818" s="73"/>
      <c r="F818" s="72"/>
      <c r="G818" s="72"/>
      <c r="H818" s="61" t="str">
        <f t="shared" si="85"/>
        <v/>
      </c>
      <c r="I818" s="62" t="str">
        <f t="shared" si="90"/>
        <v/>
      </c>
      <c r="J818" s="62" t="str">
        <f>IF(B818&lt;&gt;"",COUNTIF(B$9:$B10592,B818),"")</f>
        <v/>
      </c>
      <c r="K818" s="62"/>
      <c r="L818" s="62" t="str">
        <f>IF(B818&lt;&gt;"",COUNTIF(M$9:$M10592,F818),"")</f>
        <v/>
      </c>
      <c r="M818" s="62" t="str">
        <f t="shared" si="86"/>
        <v/>
      </c>
      <c r="N818" s="69" t="str">
        <f t="shared" si="87"/>
        <v/>
      </c>
      <c r="O818" s="69" t="str">
        <f>IF($N818="P",COUNTIF($N$9:$N$9781,"P")-'Rosa e Controlli'!$I$33,"0")</f>
        <v>0</v>
      </c>
      <c r="P818" s="69" t="str">
        <f>IF($N818="D",COUNTIF($N$9:$N$9781,"D")-'Rosa e Controlli'!$I$34,"0")</f>
        <v>0</v>
      </c>
      <c r="Q818" s="69" t="str">
        <f>IF($N818="C",COUNTIF($N$9:$N$9781,"C")-'Rosa e Controlli'!$I$35,"0")</f>
        <v>0</v>
      </c>
      <c r="R818" s="69" t="str">
        <f>IF($N818="A",COUNTIF($N$9:$N$9781,"A")-'Rosa e Controlli'!$I$36,"0")</f>
        <v>0</v>
      </c>
      <c r="S818" s="69">
        <f t="shared" si="88"/>
        <v>0</v>
      </c>
      <c r="T818" s="69" t="str">
        <f t="shared" si="89"/>
        <v/>
      </c>
      <c r="U818" s="69"/>
      <c r="V818" s="69"/>
      <c r="W818" s="69"/>
    </row>
    <row r="819" spans="1:23" x14ac:dyDescent="0.25">
      <c r="A819" s="61" t="str">
        <f t="shared" si="84"/>
        <v/>
      </c>
      <c r="B819" s="75"/>
      <c r="C819" s="72"/>
      <c r="D819" s="72"/>
      <c r="E819" s="73"/>
      <c r="F819" s="72"/>
      <c r="G819" s="72"/>
      <c r="H819" s="61" t="str">
        <f t="shared" si="85"/>
        <v/>
      </c>
      <c r="I819" s="62" t="str">
        <f t="shared" si="90"/>
        <v/>
      </c>
      <c r="J819" s="62" t="str">
        <f>IF(B819&lt;&gt;"",COUNTIF(B$9:$B10593,B819),"")</f>
        <v/>
      </c>
      <c r="K819" s="62"/>
      <c r="L819" s="62" t="str">
        <f>IF(B819&lt;&gt;"",COUNTIF(M$9:$M10593,F819),"")</f>
        <v/>
      </c>
      <c r="M819" s="62" t="str">
        <f t="shared" si="86"/>
        <v/>
      </c>
      <c r="N819" s="69" t="str">
        <f t="shared" si="87"/>
        <v/>
      </c>
      <c r="O819" s="69" t="str">
        <f>IF($N819="P",COUNTIF($N$9:$N$9781,"P")-'Rosa e Controlli'!$I$33,"0")</f>
        <v>0</v>
      </c>
      <c r="P819" s="69" t="str">
        <f>IF($N819="D",COUNTIF($N$9:$N$9781,"D")-'Rosa e Controlli'!$I$34,"0")</f>
        <v>0</v>
      </c>
      <c r="Q819" s="69" t="str">
        <f>IF($N819="C",COUNTIF($N$9:$N$9781,"C")-'Rosa e Controlli'!$I$35,"0")</f>
        <v>0</v>
      </c>
      <c r="R819" s="69" t="str">
        <f>IF($N819="A",COUNTIF($N$9:$N$9781,"A")-'Rosa e Controlli'!$I$36,"0")</f>
        <v>0</v>
      </c>
      <c r="S819" s="69">
        <f t="shared" si="88"/>
        <v>0</v>
      </c>
      <c r="T819" s="69" t="str">
        <f t="shared" si="89"/>
        <v/>
      </c>
      <c r="U819" s="69"/>
      <c r="V819" s="69"/>
      <c r="W819" s="69"/>
    </row>
    <row r="820" spans="1:23" x14ac:dyDescent="0.25">
      <c r="A820" s="61" t="str">
        <f t="shared" si="84"/>
        <v/>
      </c>
      <c r="B820" s="75"/>
      <c r="C820" s="72"/>
      <c r="D820" s="72"/>
      <c r="E820" s="73"/>
      <c r="F820" s="72"/>
      <c r="G820" s="72"/>
      <c r="H820" s="61" t="str">
        <f t="shared" si="85"/>
        <v/>
      </c>
      <c r="I820" s="62" t="str">
        <f t="shared" si="90"/>
        <v/>
      </c>
      <c r="J820" s="62" t="str">
        <f>IF(B820&lt;&gt;"",COUNTIF(B$9:$B10594,B820),"")</f>
        <v/>
      </c>
      <c r="K820" s="62"/>
      <c r="L820" s="62" t="str">
        <f>IF(B820&lt;&gt;"",COUNTIF(M$9:$M10594,F820),"")</f>
        <v/>
      </c>
      <c r="M820" s="62" t="str">
        <f t="shared" si="86"/>
        <v/>
      </c>
      <c r="N820" s="69" t="str">
        <f t="shared" si="87"/>
        <v/>
      </c>
      <c r="O820" s="69" t="str">
        <f>IF($N820="P",COUNTIF($N$9:$N$9781,"P")-'Rosa e Controlli'!$I$33,"0")</f>
        <v>0</v>
      </c>
      <c r="P820" s="69" t="str">
        <f>IF($N820="D",COUNTIF($N$9:$N$9781,"D")-'Rosa e Controlli'!$I$34,"0")</f>
        <v>0</v>
      </c>
      <c r="Q820" s="69" t="str">
        <f>IF($N820="C",COUNTIF($N$9:$N$9781,"C")-'Rosa e Controlli'!$I$35,"0")</f>
        <v>0</v>
      </c>
      <c r="R820" s="69" t="str">
        <f>IF($N820="A",COUNTIF($N$9:$N$9781,"A")-'Rosa e Controlli'!$I$36,"0")</f>
        <v>0</v>
      </c>
      <c r="S820" s="69">
        <f t="shared" si="88"/>
        <v>0</v>
      </c>
      <c r="T820" s="69" t="str">
        <f t="shared" si="89"/>
        <v/>
      </c>
      <c r="U820" s="69"/>
      <c r="V820" s="69"/>
      <c r="W820" s="69"/>
    </row>
    <row r="821" spans="1:23" x14ac:dyDescent="0.25">
      <c r="A821" s="61" t="str">
        <f t="shared" si="84"/>
        <v/>
      </c>
      <c r="B821" s="75"/>
      <c r="C821" s="72"/>
      <c r="D821" s="72"/>
      <c r="E821" s="73"/>
      <c r="F821" s="72"/>
      <c r="G821" s="72"/>
      <c r="H821" s="61" t="str">
        <f t="shared" si="85"/>
        <v/>
      </c>
      <c r="I821" s="62" t="str">
        <f t="shared" si="90"/>
        <v/>
      </c>
      <c r="J821" s="62" t="str">
        <f>IF(B821&lt;&gt;"",COUNTIF(B$9:$B10595,B821),"")</f>
        <v/>
      </c>
      <c r="K821" s="62"/>
      <c r="L821" s="62" t="str">
        <f>IF(B821&lt;&gt;"",COUNTIF(M$9:$M10595,F821),"")</f>
        <v/>
      </c>
      <c r="M821" s="62" t="str">
        <f t="shared" si="86"/>
        <v/>
      </c>
      <c r="N821" s="69" t="str">
        <f t="shared" si="87"/>
        <v/>
      </c>
      <c r="O821" s="69" t="str">
        <f>IF($N821="P",COUNTIF($N$9:$N$9781,"P")-'Rosa e Controlli'!$I$33,"0")</f>
        <v>0</v>
      </c>
      <c r="P821" s="69" t="str">
        <f>IF($N821="D",COUNTIF($N$9:$N$9781,"D")-'Rosa e Controlli'!$I$34,"0")</f>
        <v>0</v>
      </c>
      <c r="Q821" s="69" t="str">
        <f>IF($N821="C",COUNTIF($N$9:$N$9781,"C")-'Rosa e Controlli'!$I$35,"0")</f>
        <v>0</v>
      </c>
      <c r="R821" s="69" t="str">
        <f>IF($N821="A",COUNTIF($N$9:$N$9781,"A")-'Rosa e Controlli'!$I$36,"0")</f>
        <v>0</v>
      </c>
      <c r="S821" s="69">
        <f t="shared" si="88"/>
        <v>0</v>
      </c>
      <c r="T821" s="69" t="str">
        <f t="shared" si="89"/>
        <v/>
      </c>
      <c r="U821" s="69"/>
      <c r="V821" s="69"/>
      <c r="W821" s="69"/>
    </row>
    <row r="822" spans="1:23" x14ac:dyDescent="0.25">
      <c r="A822" s="61" t="str">
        <f t="shared" si="84"/>
        <v/>
      </c>
      <c r="B822" s="75"/>
      <c r="C822" s="72"/>
      <c r="D822" s="72"/>
      <c r="E822" s="73"/>
      <c r="F822" s="72"/>
      <c r="G822" s="72"/>
      <c r="H822" s="61" t="str">
        <f t="shared" si="85"/>
        <v/>
      </c>
      <c r="I822" s="62" t="str">
        <f t="shared" si="90"/>
        <v/>
      </c>
      <c r="J822" s="62" t="str">
        <f>IF(B822&lt;&gt;"",COUNTIF(B$9:$B10596,B822),"")</f>
        <v/>
      </c>
      <c r="K822" s="62"/>
      <c r="L822" s="62" t="str">
        <f>IF(B822&lt;&gt;"",COUNTIF(M$9:$M10596,F822),"")</f>
        <v/>
      </c>
      <c r="M822" s="62" t="str">
        <f t="shared" si="86"/>
        <v/>
      </c>
      <c r="N822" s="69" t="str">
        <f t="shared" si="87"/>
        <v/>
      </c>
      <c r="O822" s="69" t="str">
        <f>IF($N822="P",COUNTIF($N$9:$N$9781,"P")-'Rosa e Controlli'!$I$33,"0")</f>
        <v>0</v>
      </c>
      <c r="P822" s="69" t="str">
        <f>IF($N822="D",COUNTIF($N$9:$N$9781,"D")-'Rosa e Controlli'!$I$34,"0")</f>
        <v>0</v>
      </c>
      <c r="Q822" s="69" t="str">
        <f>IF($N822="C",COUNTIF($N$9:$N$9781,"C")-'Rosa e Controlli'!$I$35,"0")</f>
        <v>0</v>
      </c>
      <c r="R822" s="69" t="str">
        <f>IF($N822="A",COUNTIF($N$9:$N$9781,"A")-'Rosa e Controlli'!$I$36,"0")</f>
        <v>0</v>
      </c>
      <c r="S822" s="69">
        <f t="shared" si="88"/>
        <v>0</v>
      </c>
      <c r="T822" s="69" t="str">
        <f t="shared" si="89"/>
        <v/>
      </c>
      <c r="U822" s="69"/>
      <c r="V822" s="69"/>
      <c r="W822" s="69"/>
    </row>
    <row r="823" spans="1:23" x14ac:dyDescent="0.25">
      <c r="A823" s="61" t="str">
        <f t="shared" si="84"/>
        <v/>
      </c>
      <c r="B823" s="75"/>
      <c r="C823" s="72"/>
      <c r="D823" s="72"/>
      <c r="E823" s="73"/>
      <c r="F823" s="72"/>
      <c r="G823" s="72"/>
      <c r="H823" s="61" t="str">
        <f t="shared" si="85"/>
        <v/>
      </c>
      <c r="I823" s="62" t="str">
        <f t="shared" si="90"/>
        <v/>
      </c>
      <c r="J823" s="62" t="str">
        <f>IF(B823&lt;&gt;"",COUNTIF(B$9:$B10597,B823),"")</f>
        <v/>
      </c>
      <c r="K823" s="62"/>
      <c r="L823" s="62" t="str">
        <f>IF(B823&lt;&gt;"",COUNTIF(M$9:$M10597,F823),"")</f>
        <v/>
      </c>
      <c r="M823" s="62" t="str">
        <f t="shared" si="86"/>
        <v/>
      </c>
      <c r="N823" s="69" t="str">
        <f t="shared" si="87"/>
        <v/>
      </c>
      <c r="O823" s="69" t="str">
        <f>IF($N823="P",COUNTIF($N$9:$N$9781,"P")-'Rosa e Controlli'!$I$33,"0")</f>
        <v>0</v>
      </c>
      <c r="P823" s="69" t="str">
        <f>IF($N823="D",COUNTIF($N$9:$N$9781,"D")-'Rosa e Controlli'!$I$34,"0")</f>
        <v>0</v>
      </c>
      <c r="Q823" s="69" t="str">
        <f>IF($N823="C",COUNTIF($N$9:$N$9781,"C")-'Rosa e Controlli'!$I$35,"0")</f>
        <v>0</v>
      </c>
      <c r="R823" s="69" t="str">
        <f>IF($N823="A",COUNTIF($N$9:$N$9781,"A")-'Rosa e Controlli'!$I$36,"0")</f>
        <v>0</v>
      </c>
      <c r="S823" s="69">
        <f t="shared" si="88"/>
        <v>0</v>
      </c>
      <c r="T823" s="69" t="str">
        <f t="shared" si="89"/>
        <v/>
      </c>
      <c r="U823" s="69"/>
      <c r="V823" s="69"/>
      <c r="W823" s="69"/>
    </row>
    <row r="824" spans="1:23" x14ac:dyDescent="0.25">
      <c r="A824" s="61" t="str">
        <f t="shared" si="84"/>
        <v/>
      </c>
      <c r="B824" s="75"/>
      <c r="C824" s="72"/>
      <c r="D824" s="72"/>
      <c r="E824" s="73"/>
      <c r="F824" s="72"/>
      <c r="G824" s="72"/>
      <c r="H824" s="61" t="str">
        <f t="shared" si="85"/>
        <v/>
      </c>
      <c r="I824" s="62" t="str">
        <f t="shared" si="90"/>
        <v/>
      </c>
      <c r="J824" s="62" t="str">
        <f>IF(B824&lt;&gt;"",COUNTIF(B$9:$B10598,B824),"")</f>
        <v/>
      </c>
      <c r="K824" s="62"/>
      <c r="L824" s="62" t="str">
        <f>IF(B824&lt;&gt;"",COUNTIF(M$9:$M10598,F824),"")</f>
        <v/>
      </c>
      <c r="M824" s="62" t="str">
        <f t="shared" si="86"/>
        <v/>
      </c>
      <c r="N824" s="69" t="str">
        <f t="shared" si="87"/>
        <v/>
      </c>
      <c r="O824" s="69" t="str">
        <f>IF($N824="P",COUNTIF($N$9:$N$9781,"P")-'Rosa e Controlli'!$I$33,"0")</f>
        <v>0</v>
      </c>
      <c r="P824" s="69" t="str">
        <f>IF($N824="D",COUNTIF($N$9:$N$9781,"D")-'Rosa e Controlli'!$I$34,"0")</f>
        <v>0</v>
      </c>
      <c r="Q824" s="69" t="str">
        <f>IF($N824="C",COUNTIF($N$9:$N$9781,"C")-'Rosa e Controlli'!$I$35,"0")</f>
        <v>0</v>
      </c>
      <c r="R824" s="69" t="str">
        <f>IF($N824="A",COUNTIF($N$9:$N$9781,"A")-'Rosa e Controlli'!$I$36,"0")</f>
        <v>0</v>
      </c>
      <c r="S824" s="69">
        <f t="shared" si="88"/>
        <v>0</v>
      </c>
      <c r="T824" s="69" t="str">
        <f t="shared" si="89"/>
        <v/>
      </c>
      <c r="U824" s="69"/>
      <c r="V824" s="69"/>
      <c r="W824" s="69"/>
    </row>
    <row r="825" spans="1:23" x14ac:dyDescent="0.25">
      <c r="A825" s="61" t="str">
        <f t="shared" si="84"/>
        <v/>
      </c>
      <c r="B825" s="75"/>
      <c r="C825" s="72"/>
      <c r="D825" s="72"/>
      <c r="E825" s="73"/>
      <c r="F825" s="72"/>
      <c r="G825" s="72"/>
      <c r="H825" s="61" t="str">
        <f t="shared" si="85"/>
        <v/>
      </c>
      <c r="I825" s="62" t="str">
        <f t="shared" si="90"/>
        <v/>
      </c>
      <c r="J825" s="62" t="str">
        <f>IF(B825&lt;&gt;"",COUNTIF(B$9:$B10599,B825),"")</f>
        <v/>
      </c>
      <c r="K825" s="62"/>
      <c r="L825" s="62" t="str">
        <f>IF(B825&lt;&gt;"",COUNTIF(M$9:$M10599,F825),"")</f>
        <v/>
      </c>
      <c r="M825" s="62" t="str">
        <f t="shared" si="86"/>
        <v/>
      </c>
      <c r="N825" s="69" t="str">
        <f t="shared" si="87"/>
        <v/>
      </c>
      <c r="O825" s="69" t="str">
        <f>IF($N825="P",COUNTIF($N$9:$N$9781,"P")-'Rosa e Controlli'!$I$33,"0")</f>
        <v>0</v>
      </c>
      <c r="P825" s="69" t="str">
        <f>IF($N825="D",COUNTIF($N$9:$N$9781,"D")-'Rosa e Controlli'!$I$34,"0")</f>
        <v>0</v>
      </c>
      <c r="Q825" s="69" t="str">
        <f>IF($N825="C",COUNTIF($N$9:$N$9781,"C")-'Rosa e Controlli'!$I$35,"0")</f>
        <v>0</v>
      </c>
      <c r="R825" s="69" t="str">
        <f>IF($N825="A",COUNTIF($N$9:$N$9781,"A")-'Rosa e Controlli'!$I$36,"0")</f>
        <v>0</v>
      </c>
      <c r="S825" s="69">
        <f t="shared" si="88"/>
        <v>0</v>
      </c>
      <c r="T825" s="69" t="str">
        <f t="shared" si="89"/>
        <v/>
      </c>
      <c r="U825" s="69"/>
      <c r="V825" s="69"/>
      <c r="W825" s="69"/>
    </row>
    <row r="826" spans="1:23" x14ac:dyDescent="0.25">
      <c r="A826" s="61" t="str">
        <f t="shared" si="84"/>
        <v/>
      </c>
      <c r="B826" s="75"/>
      <c r="C826" s="72"/>
      <c r="D826" s="72"/>
      <c r="E826" s="73"/>
      <c r="F826" s="72"/>
      <c r="G826" s="72"/>
      <c r="H826" s="61" t="str">
        <f t="shared" si="85"/>
        <v/>
      </c>
      <c r="I826" s="62" t="str">
        <f t="shared" si="90"/>
        <v/>
      </c>
      <c r="J826" s="62" t="str">
        <f>IF(B826&lt;&gt;"",COUNTIF(B$9:$B10600,B826),"")</f>
        <v/>
      </c>
      <c r="K826" s="62"/>
      <c r="L826" s="62" t="str">
        <f>IF(B826&lt;&gt;"",COUNTIF(M$9:$M10600,F826),"")</f>
        <v/>
      </c>
      <c r="M826" s="62" t="str">
        <f t="shared" si="86"/>
        <v/>
      </c>
      <c r="N826" s="69" t="str">
        <f t="shared" si="87"/>
        <v/>
      </c>
      <c r="O826" s="69" t="str">
        <f>IF($N826="P",COUNTIF($N$9:$N$9781,"P")-'Rosa e Controlli'!$I$33,"0")</f>
        <v>0</v>
      </c>
      <c r="P826" s="69" t="str">
        <f>IF($N826="D",COUNTIF($N$9:$N$9781,"D")-'Rosa e Controlli'!$I$34,"0")</f>
        <v>0</v>
      </c>
      <c r="Q826" s="69" t="str">
        <f>IF($N826="C",COUNTIF($N$9:$N$9781,"C")-'Rosa e Controlli'!$I$35,"0")</f>
        <v>0</v>
      </c>
      <c r="R826" s="69" t="str">
        <f>IF($N826="A",COUNTIF($N$9:$N$9781,"A")-'Rosa e Controlli'!$I$36,"0")</f>
        <v>0</v>
      </c>
      <c r="S826" s="69">
        <f t="shared" si="88"/>
        <v>0</v>
      </c>
      <c r="T826" s="69" t="str">
        <f t="shared" si="89"/>
        <v/>
      </c>
      <c r="U826" s="69"/>
      <c r="V826" s="69"/>
      <c r="W826" s="69"/>
    </row>
    <row r="827" spans="1:23" x14ac:dyDescent="0.25">
      <c r="A827" s="61" t="str">
        <f t="shared" si="84"/>
        <v/>
      </c>
      <c r="B827" s="75"/>
      <c r="C827" s="72"/>
      <c r="D827" s="72"/>
      <c r="E827" s="73"/>
      <c r="F827" s="72"/>
      <c r="G827" s="72"/>
      <c r="H827" s="61" t="str">
        <f t="shared" si="85"/>
        <v/>
      </c>
      <c r="I827" s="62" t="str">
        <f t="shared" si="90"/>
        <v/>
      </c>
      <c r="J827" s="62" t="str">
        <f>IF(B827&lt;&gt;"",COUNTIF(B$9:$B10601,B827),"")</f>
        <v/>
      </c>
      <c r="K827" s="62"/>
      <c r="L827" s="62" t="str">
        <f>IF(B827&lt;&gt;"",COUNTIF(M$9:$M10601,F827),"")</f>
        <v/>
      </c>
      <c r="M827" s="62" t="str">
        <f t="shared" si="86"/>
        <v/>
      </c>
      <c r="N827" s="69" t="str">
        <f t="shared" si="87"/>
        <v/>
      </c>
      <c r="O827" s="69" t="str">
        <f>IF($N827="P",COUNTIF($N$9:$N$9781,"P")-'Rosa e Controlli'!$I$33,"0")</f>
        <v>0</v>
      </c>
      <c r="P827" s="69" t="str">
        <f>IF($N827="D",COUNTIF($N$9:$N$9781,"D")-'Rosa e Controlli'!$I$34,"0")</f>
        <v>0</v>
      </c>
      <c r="Q827" s="69" t="str">
        <f>IF($N827="C",COUNTIF($N$9:$N$9781,"C")-'Rosa e Controlli'!$I$35,"0")</f>
        <v>0</v>
      </c>
      <c r="R827" s="69" t="str">
        <f>IF($N827="A",COUNTIF($N$9:$N$9781,"A")-'Rosa e Controlli'!$I$36,"0")</f>
        <v>0</v>
      </c>
      <c r="S827" s="69">
        <f t="shared" si="88"/>
        <v>0</v>
      </c>
      <c r="T827" s="69" t="str">
        <f t="shared" si="89"/>
        <v/>
      </c>
      <c r="U827" s="69"/>
      <c r="V827" s="69"/>
      <c r="W827" s="69"/>
    </row>
    <row r="828" spans="1:23" x14ac:dyDescent="0.25">
      <c r="A828" s="61" t="str">
        <f t="shared" si="84"/>
        <v/>
      </c>
      <c r="B828" s="75"/>
      <c r="C828" s="72"/>
      <c r="D828" s="72"/>
      <c r="E828" s="73"/>
      <c r="F828" s="72"/>
      <c r="G828" s="72"/>
      <c r="H828" s="61" t="str">
        <f t="shared" si="85"/>
        <v/>
      </c>
      <c r="I828" s="62" t="str">
        <f t="shared" si="90"/>
        <v/>
      </c>
      <c r="J828" s="62" t="str">
        <f>IF(B828&lt;&gt;"",COUNTIF(B$9:$B10602,B828),"")</f>
        <v/>
      </c>
      <c r="K828" s="62"/>
      <c r="L828" s="62" t="str">
        <f>IF(B828&lt;&gt;"",COUNTIF(M$9:$M10602,F828),"")</f>
        <v/>
      </c>
      <c r="M828" s="62" t="str">
        <f t="shared" si="86"/>
        <v/>
      </c>
      <c r="N828" s="69" t="str">
        <f t="shared" si="87"/>
        <v/>
      </c>
      <c r="O828" s="69" t="str">
        <f>IF($N828="P",COUNTIF($N$9:$N$9781,"P")-'Rosa e Controlli'!$I$33,"0")</f>
        <v>0</v>
      </c>
      <c r="P828" s="69" t="str">
        <f>IF($N828="D",COUNTIF($N$9:$N$9781,"D")-'Rosa e Controlli'!$I$34,"0")</f>
        <v>0</v>
      </c>
      <c r="Q828" s="69" t="str">
        <f>IF($N828="C",COUNTIF($N$9:$N$9781,"C")-'Rosa e Controlli'!$I$35,"0")</f>
        <v>0</v>
      </c>
      <c r="R828" s="69" t="str">
        <f>IF($N828="A",COUNTIF($N$9:$N$9781,"A")-'Rosa e Controlli'!$I$36,"0")</f>
        <v>0</v>
      </c>
      <c r="S828" s="69">
        <f t="shared" si="88"/>
        <v>0</v>
      </c>
      <c r="T828" s="69" t="str">
        <f t="shared" si="89"/>
        <v/>
      </c>
      <c r="U828" s="69"/>
      <c r="V828" s="69"/>
      <c r="W828" s="69"/>
    </row>
    <row r="829" spans="1:23" x14ac:dyDescent="0.25">
      <c r="A829" s="61" t="str">
        <f t="shared" si="84"/>
        <v/>
      </c>
      <c r="B829" s="75"/>
      <c r="C829" s="72"/>
      <c r="D829" s="72"/>
      <c r="E829" s="73"/>
      <c r="F829" s="72"/>
      <c r="G829" s="72"/>
      <c r="H829" s="61" t="str">
        <f t="shared" si="85"/>
        <v/>
      </c>
      <c r="I829" s="62" t="str">
        <f t="shared" si="90"/>
        <v/>
      </c>
      <c r="J829" s="62" t="str">
        <f>IF(B829&lt;&gt;"",COUNTIF(B$9:$B10603,B829),"")</f>
        <v/>
      </c>
      <c r="K829" s="62"/>
      <c r="L829" s="62" t="str">
        <f>IF(B829&lt;&gt;"",COUNTIF(M$9:$M10603,F829),"")</f>
        <v/>
      </c>
      <c r="M829" s="62" t="str">
        <f t="shared" si="86"/>
        <v/>
      </c>
      <c r="N829" s="69" t="str">
        <f t="shared" si="87"/>
        <v/>
      </c>
      <c r="O829" s="69" t="str">
        <f>IF($N829="P",COUNTIF($N$9:$N$9781,"P")-'Rosa e Controlli'!$I$33,"0")</f>
        <v>0</v>
      </c>
      <c r="P829" s="69" t="str">
        <f>IF($N829="D",COUNTIF($N$9:$N$9781,"D")-'Rosa e Controlli'!$I$34,"0")</f>
        <v>0</v>
      </c>
      <c r="Q829" s="69" t="str">
        <f>IF($N829="C",COUNTIF($N$9:$N$9781,"C")-'Rosa e Controlli'!$I$35,"0")</f>
        <v>0</v>
      </c>
      <c r="R829" s="69" t="str">
        <f>IF($N829="A",COUNTIF($N$9:$N$9781,"A")-'Rosa e Controlli'!$I$36,"0")</f>
        <v>0</v>
      </c>
      <c r="S829" s="69">
        <f t="shared" si="88"/>
        <v>0</v>
      </c>
      <c r="T829" s="69" t="str">
        <f t="shared" si="89"/>
        <v/>
      </c>
      <c r="U829" s="69"/>
      <c r="V829" s="69"/>
      <c r="W829" s="69"/>
    </row>
    <row r="830" spans="1:23" x14ac:dyDescent="0.25">
      <c r="A830" s="61" t="str">
        <f t="shared" si="84"/>
        <v/>
      </c>
      <c r="B830" s="75"/>
      <c r="C830" s="72"/>
      <c r="D830" s="72"/>
      <c r="E830" s="73"/>
      <c r="F830" s="72"/>
      <c r="G830" s="72"/>
      <c r="H830" s="61" t="str">
        <f t="shared" si="85"/>
        <v/>
      </c>
      <c r="I830" s="62" t="str">
        <f t="shared" si="90"/>
        <v/>
      </c>
      <c r="J830" s="62" t="str">
        <f>IF(B830&lt;&gt;"",COUNTIF(B$9:$B10604,B830),"")</f>
        <v/>
      </c>
      <c r="K830" s="62"/>
      <c r="L830" s="62" t="str">
        <f>IF(B830&lt;&gt;"",COUNTIF(M$9:$M10604,F830),"")</f>
        <v/>
      </c>
      <c r="M830" s="62" t="str">
        <f t="shared" si="86"/>
        <v/>
      </c>
      <c r="N830" s="69" t="str">
        <f t="shared" si="87"/>
        <v/>
      </c>
      <c r="O830" s="69" t="str">
        <f>IF($N830="P",COUNTIF($N$9:$N$9781,"P")-'Rosa e Controlli'!$I$33,"0")</f>
        <v>0</v>
      </c>
      <c r="P830" s="69" t="str">
        <f>IF($N830="D",COUNTIF($N$9:$N$9781,"D")-'Rosa e Controlli'!$I$34,"0")</f>
        <v>0</v>
      </c>
      <c r="Q830" s="69" t="str">
        <f>IF($N830="C",COUNTIF($N$9:$N$9781,"C")-'Rosa e Controlli'!$I$35,"0")</f>
        <v>0</v>
      </c>
      <c r="R830" s="69" t="str">
        <f>IF($N830="A",COUNTIF($N$9:$N$9781,"A")-'Rosa e Controlli'!$I$36,"0")</f>
        <v>0</v>
      </c>
      <c r="S830" s="69">
        <f t="shared" si="88"/>
        <v>0</v>
      </c>
      <c r="T830" s="69" t="str">
        <f t="shared" si="89"/>
        <v/>
      </c>
      <c r="U830" s="69"/>
      <c r="V830" s="69"/>
      <c r="W830" s="69"/>
    </row>
    <row r="831" spans="1:23" x14ac:dyDescent="0.25">
      <c r="A831" s="61" t="str">
        <f t="shared" si="84"/>
        <v/>
      </c>
      <c r="B831" s="75"/>
      <c r="C831" s="72"/>
      <c r="D831" s="72"/>
      <c r="E831" s="73"/>
      <c r="F831" s="72"/>
      <c r="G831" s="72"/>
      <c r="H831" s="61" t="str">
        <f t="shared" si="85"/>
        <v/>
      </c>
      <c r="I831" s="62" t="str">
        <f t="shared" si="90"/>
        <v/>
      </c>
      <c r="J831" s="62" t="str">
        <f>IF(B831&lt;&gt;"",COUNTIF(B$9:$B10605,B831),"")</f>
        <v/>
      </c>
      <c r="K831" s="62"/>
      <c r="L831" s="62" t="str">
        <f>IF(B831&lt;&gt;"",COUNTIF(M$9:$M10605,F831),"")</f>
        <v/>
      </c>
      <c r="M831" s="62" t="str">
        <f t="shared" si="86"/>
        <v/>
      </c>
      <c r="N831" s="69" t="str">
        <f t="shared" si="87"/>
        <v/>
      </c>
      <c r="O831" s="69" t="str">
        <f>IF($N831="P",COUNTIF($N$9:$N$9781,"P")-'Rosa e Controlli'!$I$33,"0")</f>
        <v>0</v>
      </c>
      <c r="P831" s="69" t="str">
        <f>IF($N831="D",COUNTIF($N$9:$N$9781,"D")-'Rosa e Controlli'!$I$34,"0")</f>
        <v>0</v>
      </c>
      <c r="Q831" s="69" t="str">
        <f>IF($N831="C",COUNTIF($N$9:$N$9781,"C")-'Rosa e Controlli'!$I$35,"0")</f>
        <v>0</v>
      </c>
      <c r="R831" s="69" t="str">
        <f>IF($N831="A",COUNTIF($N$9:$N$9781,"A")-'Rosa e Controlli'!$I$36,"0")</f>
        <v>0</v>
      </c>
      <c r="S831" s="69">
        <f t="shared" si="88"/>
        <v>0</v>
      </c>
      <c r="T831" s="69" t="str">
        <f t="shared" si="89"/>
        <v/>
      </c>
      <c r="U831" s="69"/>
      <c r="V831" s="69"/>
      <c r="W831" s="69"/>
    </row>
    <row r="832" spans="1:23" x14ac:dyDescent="0.25">
      <c r="A832" s="61" t="str">
        <f t="shared" si="84"/>
        <v/>
      </c>
      <c r="B832" s="75"/>
      <c r="C832" s="72"/>
      <c r="D832" s="72"/>
      <c r="E832" s="73"/>
      <c r="F832" s="72"/>
      <c r="G832" s="72"/>
      <c r="H832" s="61" t="str">
        <f t="shared" si="85"/>
        <v/>
      </c>
      <c r="I832" s="62" t="str">
        <f t="shared" si="90"/>
        <v/>
      </c>
      <c r="J832" s="62" t="str">
        <f>IF(B832&lt;&gt;"",COUNTIF(B$9:$B10606,B832),"")</f>
        <v/>
      </c>
      <c r="K832" s="62"/>
      <c r="L832" s="62" t="str">
        <f>IF(B832&lt;&gt;"",COUNTIF(M$9:$M10606,F832),"")</f>
        <v/>
      </c>
      <c r="M832" s="62" t="str">
        <f t="shared" si="86"/>
        <v/>
      </c>
      <c r="N832" s="69" t="str">
        <f t="shared" si="87"/>
        <v/>
      </c>
      <c r="O832" s="69" t="str">
        <f>IF($N832="P",COUNTIF($N$9:$N$9781,"P")-'Rosa e Controlli'!$I$33,"0")</f>
        <v>0</v>
      </c>
      <c r="P832" s="69" t="str">
        <f>IF($N832="D",COUNTIF($N$9:$N$9781,"D")-'Rosa e Controlli'!$I$34,"0")</f>
        <v>0</v>
      </c>
      <c r="Q832" s="69" t="str">
        <f>IF($N832="C",COUNTIF($N$9:$N$9781,"C")-'Rosa e Controlli'!$I$35,"0")</f>
        <v>0</v>
      </c>
      <c r="R832" s="69" t="str">
        <f>IF($N832="A",COUNTIF($N$9:$N$9781,"A")-'Rosa e Controlli'!$I$36,"0")</f>
        <v>0</v>
      </c>
      <c r="S832" s="69">
        <f t="shared" si="88"/>
        <v>0</v>
      </c>
      <c r="T832" s="69" t="str">
        <f t="shared" si="89"/>
        <v/>
      </c>
      <c r="U832" s="69"/>
      <c r="V832" s="69"/>
      <c r="W832" s="69"/>
    </row>
    <row r="833" spans="1:23" x14ac:dyDescent="0.25">
      <c r="A833" s="61" t="str">
        <f t="shared" si="84"/>
        <v/>
      </c>
      <c r="B833" s="75"/>
      <c r="C833" s="72"/>
      <c r="D833" s="72"/>
      <c r="E833" s="73"/>
      <c r="F833" s="72"/>
      <c r="G833" s="72"/>
      <c r="H833" s="61" t="str">
        <f t="shared" si="85"/>
        <v/>
      </c>
      <c r="I833" s="62" t="str">
        <f t="shared" si="90"/>
        <v/>
      </c>
      <c r="J833" s="62" t="str">
        <f>IF(B833&lt;&gt;"",COUNTIF(B$9:$B10607,B833),"")</f>
        <v/>
      </c>
      <c r="K833" s="62"/>
      <c r="L833" s="62" t="str">
        <f>IF(B833&lt;&gt;"",COUNTIF(M$9:$M10607,F833),"")</f>
        <v/>
      </c>
      <c r="M833" s="62" t="str">
        <f t="shared" si="86"/>
        <v/>
      </c>
      <c r="N833" s="69" t="str">
        <f t="shared" si="87"/>
        <v/>
      </c>
      <c r="O833" s="69" t="str">
        <f>IF($N833="P",COUNTIF($N$9:$N$9781,"P")-'Rosa e Controlli'!$I$33,"0")</f>
        <v>0</v>
      </c>
      <c r="P833" s="69" t="str">
        <f>IF($N833="D",COUNTIF($N$9:$N$9781,"D")-'Rosa e Controlli'!$I$34,"0")</f>
        <v>0</v>
      </c>
      <c r="Q833" s="69" t="str">
        <f>IF($N833="C",COUNTIF($N$9:$N$9781,"C")-'Rosa e Controlli'!$I$35,"0")</f>
        <v>0</v>
      </c>
      <c r="R833" s="69" t="str">
        <f>IF($N833="A",COUNTIF($N$9:$N$9781,"A")-'Rosa e Controlli'!$I$36,"0")</f>
        <v>0</v>
      </c>
      <c r="S833" s="69">
        <f t="shared" si="88"/>
        <v>0</v>
      </c>
      <c r="T833" s="69" t="str">
        <f t="shared" si="89"/>
        <v/>
      </c>
      <c r="U833" s="69"/>
      <c r="V833" s="69"/>
      <c r="W833" s="69"/>
    </row>
    <row r="834" spans="1:23" x14ac:dyDescent="0.25">
      <c r="A834" s="61" t="str">
        <f t="shared" si="84"/>
        <v/>
      </c>
      <c r="B834" s="75"/>
      <c r="C834" s="72"/>
      <c r="D834" s="72"/>
      <c r="E834" s="73"/>
      <c r="F834" s="72"/>
      <c r="G834" s="72"/>
      <c r="H834" s="61" t="str">
        <f t="shared" si="85"/>
        <v/>
      </c>
      <c r="I834" s="62" t="str">
        <f t="shared" si="90"/>
        <v/>
      </c>
      <c r="J834" s="62" t="str">
        <f>IF(B834&lt;&gt;"",COUNTIF(B$9:$B10608,B834),"")</f>
        <v/>
      </c>
      <c r="K834" s="62"/>
      <c r="L834" s="62" t="str">
        <f>IF(B834&lt;&gt;"",COUNTIF(M$9:$M10608,F834),"")</f>
        <v/>
      </c>
      <c r="M834" s="62" t="str">
        <f t="shared" si="86"/>
        <v/>
      </c>
      <c r="N834" s="69" t="str">
        <f t="shared" si="87"/>
        <v/>
      </c>
      <c r="O834" s="69" t="str">
        <f>IF($N834="P",COUNTIF($N$9:$N$9781,"P")-'Rosa e Controlli'!$I$33,"0")</f>
        <v>0</v>
      </c>
      <c r="P834" s="69" t="str">
        <f>IF($N834="D",COUNTIF($N$9:$N$9781,"D")-'Rosa e Controlli'!$I$34,"0")</f>
        <v>0</v>
      </c>
      <c r="Q834" s="69" t="str">
        <f>IF($N834="C",COUNTIF($N$9:$N$9781,"C")-'Rosa e Controlli'!$I$35,"0")</f>
        <v>0</v>
      </c>
      <c r="R834" s="69" t="str">
        <f>IF($N834="A",COUNTIF($N$9:$N$9781,"A")-'Rosa e Controlli'!$I$36,"0")</f>
        <v>0</v>
      </c>
      <c r="S834" s="69">
        <f t="shared" si="88"/>
        <v>0</v>
      </c>
      <c r="T834" s="69" t="str">
        <f t="shared" si="89"/>
        <v/>
      </c>
      <c r="U834" s="69"/>
      <c r="V834" s="69"/>
      <c r="W834" s="69"/>
    </row>
    <row r="835" spans="1:23" x14ac:dyDescent="0.25">
      <c r="A835" s="61" t="str">
        <f t="shared" si="84"/>
        <v/>
      </c>
      <c r="B835" s="75"/>
      <c r="C835" s="72"/>
      <c r="D835" s="72"/>
      <c r="E835" s="73"/>
      <c r="F835" s="72"/>
      <c r="G835" s="72"/>
      <c r="H835" s="61" t="str">
        <f t="shared" si="85"/>
        <v/>
      </c>
      <c r="I835" s="62" t="str">
        <f t="shared" si="90"/>
        <v/>
      </c>
      <c r="J835" s="62" t="str">
        <f>IF(B835&lt;&gt;"",COUNTIF(B$9:$B10609,B835),"")</f>
        <v/>
      </c>
      <c r="K835" s="62"/>
      <c r="L835" s="62" t="str">
        <f>IF(B835&lt;&gt;"",COUNTIF(M$9:$M10609,F835),"")</f>
        <v/>
      </c>
      <c r="M835" s="62" t="str">
        <f t="shared" si="86"/>
        <v/>
      </c>
      <c r="N835" s="69" t="str">
        <f t="shared" si="87"/>
        <v/>
      </c>
      <c r="O835" s="69" t="str">
        <f>IF($N835="P",COUNTIF($N$9:$N$9781,"P")-'Rosa e Controlli'!$I$33,"0")</f>
        <v>0</v>
      </c>
      <c r="P835" s="69" t="str">
        <f>IF($N835="D",COUNTIF($N$9:$N$9781,"D")-'Rosa e Controlli'!$I$34,"0")</f>
        <v>0</v>
      </c>
      <c r="Q835" s="69" t="str">
        <f>IF($N835="C",COUNTIF($N$9:$N$9781,"C")-'Rosa e Controlli'!$I$35,"0")</f>
        <v>0</v>
      </c>
      <c r="R835" s="69" t="str">
        <f>IF($N835="A",COUNTIF($N$9:$N$9781,"A")-'Rosa e Controlli'!$I$36,"0")</f>
        <v>0</v>
      </c>
      <c r="S835" s="69">
        <f t="shared" si="88"/>
        <v>0</v>
      </c>
      <c r="T835" s="69" t="str">
        <f t="shared" si="89"/>
        <v/>
      </c>
      <c r="U835" s="69"/>
      <c r="V835" s="69"/>
      <c r="W835" s="69"/>
    </row>
    <row r="836" spans="1:23" x14ac:dyDescent="0.25">
      <c r="A836" s="61" t="str">
        <f t="shared" si="84"/>
        <v/>
      </c>
      <c r="B836" s="75"/>
      <c r="C836" s="72"/>
      <c r="D836" s="72"/>
      <c r="E836" s="73"/>
      <c r="F836" s="72"/>
      <c r="G836" s="72"/>
      <c r="H836" s="61" t="str">
        <f t="shared" si="85"/>
        <v/>
      </c>
      <c r="I836" s="62" t="str">
        <f t="shared" si="90"/>
        <v/>
      </c>
      <c r="J836" s="62" t="str">
        <f>IF(B836&lt;&gt;"",COUNTIF(B$9:$B10610,B836),"")</f>
        <v/>
      </c>
      <c r="K836" s="62"/>
      <c r="L836" s="62" t="str">
        <f>IF(B836&lt;&gt;"",COUNTIF(M$9:$M10610,F836),"")</f>
        <v/>
      </c>
      <c r="M836" s="62" t="str">
        <f t="shared" si="86"/>
        <v/>
      </c>
      <c r="N836" s="69" t="str">
        <f t="shared" si="87"/>
        <v/>
      </c>
      <c r="O836" s="69" t="str">
        <f>IF($N836="P",COUNTIF($N$9:$N$9781,"P")-'Rosa e Controlli'!$I$33,"0")</f>
        <v>0</v>
      </c>
      <c r="P836" s="69" t="str">
        <f>IF($N836="D",COUNTIF($N$9:$N$9781,"D")-'Rosa e Controlli'!$I$34,"0")</f>
        <v>0</v>
      </c>
      <c r="Q836" s="69" t="str">
        <f>IF($N836="C",COUNTIF($N$9:$N$9781,"C")-'Rosa e Controlli'!$I$35,"0")</f>
        <v>0</v>
      </c>
      <c r="R836" s="69" t="str">
        <f>IF($N836="A",COUNTIF($N$9:$N$9781,"A")-'Rosa e Controlli'!$I$36,"0")</f>
        <v>0</v>
      </c>
      <c r="S836" s="69">
        <f t="shared" si="88"/>
        <v>0</v>
      </c>
      <c r="T836" s="69" t="str">
        <f t="shared" si="89"/>
        <v/>
      </c>
      <c r="U836" s="69"/>
      <c r="V836" s="69"/>
      <c r="W836" s="69"/>
    </row>
    <row r="837" spans="1:23" x14ac:dyDescent="0.25">
      <c r="A837" s="61" t="str">
        <f t="shared" si="84"/>
        <v/>
      </c>
      <c r="B837" s="75"/>
      <c r="C837" s="72"/>
      <c r="D837" s="72"/>
      <c r="E837" s="73"/>
      <c r="F837" s="72"/>
      <c r="G837" s="72"/>
      <c r="H837" s="61" t="str">
        <f t="shared" si="85"/>
        <v/>
      </c>
      <c r="I837" s="62" t="str">
        <f t="shared" si="90"/>
        <v/>
      </c>
      <c r="J837" s="62" t="str">
        <f>IF(B837&lt;&gt;"",COUNTIF(B$9:$B10611,B837),"")</f>
        <v/>
      </c>
      <c r="K837" s="62"/>
      <c r="L837" s="62" t="str">
        <f>IF(B837&lt;&gt;"",COUNTIF(M$9:$M10611,F837),"")</f>
        <v/>
      </c>
      <c r="M837" s="62" t="str">
        <f t="shared" si="86"/>
        <v/>
      </c>
      <c r="N837" s="69" t="str">
        <f t="shared" si="87"/>
        <v/>
      </c>
      <c r="O837" s="69" t="str">
        <f>IF($N837="P",COUNTIF($N$9:$N$9781,"P")-'Rosa e Controlli'!$I$33,"0")</f>
        <v>0</v>
      </c>
      <c r="P837" s="69" t="str">
        <f>IF($N837="D",COUNTIF($N$9:$N$9781,"D")-'Rosa e Controlli'!$I$34,"0")</f>
        <v>0</v>
      </c>
      <c r="Q837" s="69" t="str">
        <f>IF($N837="C",COUNTIF($N$9:$N$9781,"C")-'Rosa e Controlli'!$I$35,"0")</f>
        <v>0</v>
      </c>
      <c r="R837" s="69" t="str">
        <f>IF($N837="A",COUNTIF($N$9:$N$9781,"A")-'Rosa e Controlli'!$I$36,"0")</f>
        <v>0</v>
      </c>
      <c r="S837" s="69">
        <f t="shared" si="88"/>
        <v>0</v>
      </c>
      <c r="T837" s="69" t="str">
        <f t="shared" si="89"/>
        <v/>
      </c>
      <c r="U837" s="69"/>
      <c r="V837" s="69"/>
      <c r="W837" s="69"/>
    </row>
    <row r="838" spans="1:23" x14ac:dyDescent="0.25">
      <c r="A838" s="61" t="str">
        <f t="shared" si="84"/>
        <v/>
      </c>
      <c r="B838" s="75"/>
      <c r="C838" s="72"/>
      <c r="D838" s="72"/>
      <c r="E838" s="73"/>
      <c r="F838" s="72"/>
      <c r="G838" s="72"/>
      <c r="H838" s="61" t="str">
        <f t="shared" si="85"/>
        <v/>
      </c>
      <c r="I838" s="62" t="str">
        <f t="shared" si="90"/>
        <v/>
      </c>
      <c r="J838" s="62" t="str">
        <f>IF(B838&lt;&gt;"",COUNTIF(B$9:$B10612,B838),"")</f>
        <v/>
      </c>
      <c r="K838" s="62"/>
      <c r="L838" s="62" t="str">
        <f>IF(B838&lt;&gt;"",COUNTIF(M$9:$M10612,F838),"")</f>
        <v/>
      </c>
      <c r="M838" s="62" t="str">
        <f t="shared" si="86"/>
        <v/>
      </c>
      <c r="N838" s="69" t="str">
        <f t="shared" si="87"/>
        <v/>
      </c>
      <c r="O838" s="69" t="str">
        <f>IF($N838="P",COUNTIF($N$9:$N$9781,"P")-'Rosa e Controlli'!$I$33,"0")</f>
        <v>0</v>
      </c>
      <c r="P838" s="69" t="str">
        <f>IF($N838="D",COUNTIF($N$9:$N$9781,"D")-'Rosa e Controlli'!$I$34,"0")</f>
        <v>0</v>
      </c>
      <c r="Q838" s="69" t="str">
        <f>IF($N838="C",COUNTIF($N$9:$N$9781,"C")-'Rosa e Controlli'!$I$35,"0")</f>
        <v>0</v>
      </c>
      <c r="R838" s="69" t="str">
        <f>IF($N838="A",COUNTIF($N$9:$N$9781,"A")-'Rosa e Controlli'!$I$36,"0")</f>
        <v>0</v>
      </c>
      <c r="S838" s="69">
        <f t="shared" si="88"/>
        <v>0</v>
      </c>
      <c r="T838" s="69" t="str">
        <f t="shared" si="89"/>
        <v/>
      </c>
      <c r="U838" s="69"/>
      <c r="V838" s="69"/>
      <c r="W838" s="69"/>
    </row>
    <row r="839" spans="1:23" x14ac:dyDescent="0.25">
      <c r="A839" s="61" t="str">
        <f t="shared" si="84"/>
        <v/>
      </c>
      <c r="B839" s="75"/>
      <c r="C839" s="72"/>
      <c r="D839" s="72"/>
      <c r="E839" s="73"/>
      <c r="F839" s="72"/>
      <c r="G839" s="72"/>
      <c r="H839" s="61" t="str">
        <f t="shared" si="85"/>
        <v/>
      </c>
      <c r="I839" s="62" t="str">
        <f t="shared" si="90"/>
        <v/>
      </c>
      <c r="J839" s="62" t="str">
        <f>IF(B839&lt;&gt;"",COUNTIF(B$9:$B10613,B839),"")</f>
        <v/>
      </c>
      <c r="K839" s="62"/>
      <c r="L839" s="62" t="str">
        <f>IF(B839&lt;&gt;"",COUNTIF(M$9:$M10613,F839),"")</f>
        <v/>
      </c>
      <c r="M839" s="62" t="str">
        <f t="shared" si="86"/>
        <v/>
      </c>
      <c r="N839" s="69" t="str">
        <f t="shared" si="87"/>
        <v/>
      </c>
      <c r="O839" s="69" t="str">
        <f>IF($N839="P",COUNTIF($N$9:$N$9781,"P")-'Rosa e Controlli'!$I$33,"0")</f>
        <v>0</v>
      </c>
      <c r="P839" s="69" t="str">
        <f>IF($N839="D",COUNTIF($N$9:$N$9781,"D")-'Rosa e Controlli'!$I$34,"0")</f>
        <v>0</v>
      </c>
      <c r="Q839" s="69" t="str">
        <f>IF($N839="C",COUNTIF($N$9:$N$9781,"C")-'Rosa e Controlli'!$I$35,"0")</f>
        <v>0</v>
      </c>
      <c r="R839" s="69" t="str">
        <f>IF($N839="A",COUNTIF($N$9:$N$9781,"A")-'Rosa e Controlli'!$I$36,"0")</f>
        <v>0</v>
      </c>
      <c r="S839" s="69">
        <f t="shared" si="88"/>
        <v>0</v>
      </c>
      <c r="T839" s="69" t="str">
        <f t="shared" si="89"/>
        <v/>
      </c>
      <c r="U839" s="69"/>
      <c r="V839" s="69"/>
      <c r="W839" s="69"/>
    </row>
    <row r="840" spans="1:23" x14ac:dyDescent="0.25">
      <c r="A840" s="61" t="str">
        <f t="shared" si="84"/>
        <v/>
      </c>
      <c r="B840" s="75"/>
      <c r="C840" s="72"/>
      <c r="D840" s="72"/>
      <c r="E840" s="73"/>
      <c r="F840" s="72"/>
      <c r="G840" s="72"/>
      <c r="H840" s="61" t="str">
        <f t="shared" si="85"/>
        <v/>
      </c>
      <c r="I840" s="62" t="str">
        <f t="shared" si="90"/>
        <v/>
      </c>
      <c r="J840" s="62" t="str">
        <f>IF(B840&lt;&gt;"",COUNTIF(B$9:$B10614,B840),"")</f>
        <v/>
      </c>
      <c r="K840" s="62"/>
      <c r="L840" s="62" t="str">
        <f>IF(B840&lt;&gt;"",COUNTIF(M$9:$M10614,F840),"")</f>
        <v/>
      </c>
      <c r="M840" s="62" t="str">
        <f t="shared" si="86"/>
        <v/>
      </c>
      <c r="N840" s="69" t="str">
        <f t="shared" si="87"/>
        <v/>
      </c>
      <c r="O840" s="69" t="str">
        <f>IF($N840="P",COUNTIF($N$9:$N$9781,"P")-'Rosa e Controlli'!$I$33,"0")</f>
        <v>0</v>
      </c>
      <c r="P840" s="69" t="str">
        <f>IF($N840="D",COUNTIF($N$9:$N$9781,"D")-'Rosa e Controlli'!$I$34,"0")</f>
        <v>0</v>
      </c>
      <c r="Q840" s="69" t="str">
        <f>IF($N840="C",COUNTIF($N$9:$N$9781,"C")-'Rosa e Controlli'!$I$35,"0")</f>
        <v>0</v>
      </c>
      <c r="R840" s="69" t="str">
        <f>IF($N840="A",COUNTIF($N$9:$N$9781,"A")-'Rosa e Controlli'!$I$36,"0")</f>
        <v>0</v>
      </c>
      <c r="S840" s="69">
        <f t="shared" si="88"/>
        <v>0</v>
      </c>
      <c r="T840" s="69" t="str">
        <f t="shared" si="89"/>
        <v/>
      </c>
      <c r="U840" s="69"/>
      <c r="V840" s="69"/>
      <c r="W840" s="69"/>
    </row>
    <row r="841" spans="1:23" x14ac:dyDescent="0.25">
      <c r="A841" s="61" t="str">
        <f t="shared" ref="A841:A904" si="91">H841</f>
        <v/>
      </c>
      <c r="B841" s="75"/>
      <c r="C841" s="72"/>
      <c r="D841" s="72"/>
      <c r="E841" s="73"/>
      <c r="F841" s="72"/>
      <c r="G841" s="72"/>
      <c r="H841" s="61" t="str">
        <f t="shared" ref="H841:H904" si="92">IF(B841&lt;&gt;"",IF(I841="","Ok","errore"),"")</f>
        <v/>
      </c>
      <c r="I841" s="62" t="str">
        <f t="shared" si="90"/>
        <v/>
      </c>
      <c r="J841" s="62" t="str">
        <f>IF(B841&lt;&gt;"",COUNTIF(B$9:$B10615,B841),"")</f>
        <v/>
      </c>
      <c r="K841" s="62"/>
      <c r="L841" s="62" t="str">
        <f>IF(B841&lt;&gt;"",COUNTIF(M$9:$M10615,F841),"")</f>
        <v/>
      </c>
      <c r="M841" s="62" t="str">
        <f t="shared" ref="M841:M904" si="93">IF(B841&lt;&gt;"",F841,"")</f>
        <v/>
      </c>
      <c r="N841" s="69" t="str">
        <f t="shared" ref="N841:N904" si="94">IF(B841&lt;&gt;"",C841,"")</f>
        <v/>
      </c>
      <c r="O841" s="69" t="str">
        <f>IF($N841="P",COUNTIF($N$9:$N$9781,"P")-'Rosa e Controlli'!$I$33,"0")</f>
        <v>0</v>
      </c>
      <c r="P841" s="69" t="str">
        <f>IF($N841="D",COUNTIF($N$9:$N$9781,"D")-'Rosa e Controlli'!$I$34,"0")</f>
        <v>0</v>
      </c>
      <c r="Q841" s="69" t="str">
        <f>IF($N841="C",COUNTIF($N$9:$N$9781,"C")-'Rosa e Controlli'!$I$35,"0")</f>
        <v>0</v>
      </c>
      <c r="R841" s="69" t="str">
        <f>IF($N841="A",COUNTIF($N$9:$N$9781,"A")-'Rosa e Controlli'!$I$36,"0")</f>
        <v>0</v>
      </c>
      <c r="S841" s="69">
        <f t="shared" ref="S841:S904" si="95">SUM(O841:R841)</f>
        <v>0</v>
      </c>
      <c r="T841" s="69" t="str">
        <f t="shared" ref="T841:T904" si="96">IF(AND(B841&lt;&gt;"",OR(B841&lt;1,B841&gt;23)),"NO","")</f>
        <v/>
      </c>
      <c r="U841" s="69"/>
      <c r="V841" s="69"/>
      <c r="W841" s="69"/>
    </row>
    <row r="842" spans="1:23" x14ac:dyDescent="0.25">
      <c r="A842" s="61" t="str">
        <f t="shared" si="91"/>
        <v/>
      </c>
      <c r="B842" s="75"/>
      <c r="C842" s="72"/>
      <c r="D842" s="72"/>
      <c r="E842" s="73"/>
      <c r="F842" s="72"/>
      <c r="G842" s="72"/>
      <c r="H842" s="61" t="str">
        <f t="shared" si="92"/>
        <v/>
      </c>
      <c r="I842" s="62" t="str">
        <f t="shared" ref="I842:I905" si="97">IF(B842&lt;&gt;"",IF(L842&gt;3,"Troppi giocatori ("&amp;L842&amp;") della nazionale '"&amp;F842&amp;"'",IF(AND(J842&gt;1,J842&lt;&gt;""),"Numero di maglia assegnato "&amp;J842&amp;" volte",IF(AND(N842="P",S842&gt;0),"Troppi Portieri in squadra",IF(AND(N842="D",S842&gt;0),"Troppi Difensori in squadra",IF(AND(N842="C",S842&gt;0),"Troppi Centrocampisti in squadra",IF(AND(N842="A",S842&gt;0),"Troppi Attaccanti in squadra",IF(T842="NO","Numero di maglia errato",""))))))),"")</f>
        <v/>
      </c>
      <c r="J842" s="62" t="str">
        <f>IF(B842&lt;&gt;"",COUNTIF(B$9:$B10616,B842),"")</f>
        <v/>
      </c>
      <c r="K842" s="62"/>
      <c r="L842" s="62" t="str">
        <f>IF(B842&lt;&gt;"",COUNTIF(M$9:$M10616,F842),"")</f>
        <v/>
      </c>
      <c r="M842" s="62" t="str">
        <f t="shared" si="93"/>
        <v/>
      </c>
      <c r="N842" s="69" t="str">
        <f t="shared" si="94"/>
        <v/>
      </c>
      <c r="O842" s="69" t="str">
        <f>IF($N842="P",COUNTIF($N$9:$N$9781,"P")-'Rosa e Controlli'!$I$33,"0")</f>
        <v>0</v>
      </c>
      <c r="P842" s="69" t="str">
        <f>IF($N842="D",COUNTIF($N$9:$N$9781,"D")-'Rosa e Controlli'!$I$34,"0")</f>
        <v>0</v>
      </c>
      <c r="Q842" s="69" t="str">
        <f>IF($N842="C",COUNTIF($N$9:$N$9781,"C")-'Rosa e Controlli'!$I$35,"0")</f>
        <v>0</v>
      </c>
      <c r="R842" s="69" t="str">
        <f>IF($N842="A",COUNTIF($N$9:$N$9781,"A")-'Rosa e Controlli'!$I$36,"0")</f>
        <v>0</v>
      </c>
      <c r="S842" s="69">
        <f t="shared" si="95"/>
        <v>0</v>
      </c>
      <c r="T842" s="69" t="str">
        <f t="shared" si="96"/>
        <v/>
      </c>
      <c r="U842" s="69"/>
      <c r="V842" s="69"/>
      <c r="W842" s="69"/>
    </row>
    <row r="843" spans="1:23" x14ac:dyDescent="0.25">
      <c r="A843" s="61" t="str">
        <f t="shared" si="91"/>
        <v/>
      </c>
      <c r="B843" s="75"/>
      <c r="C843" s="72"/>
      <c r="D843" s="72"/>
      <c r="E843" s="73"/>
      <c r="F843" s="72"/>
      <c r="G843" s="72"/>
      <c r="H843" s="61" t="str">
        <f t="shared" si="92"/>
        <v/>
      </c>
      <c r="I843" s="62" t="str">
        <f t="shared" si="97"/>
        <v/>
      </c>
      <c r="J843" s="62" t="str">
        <f>IF(B843&lt;&gt;"",COUNTIF(B$9:$B10617,B843),"")</f>
        <v/>
      </c>
      <c r="K843" s="62"/>
      <c r="L843" s="62" t="str">
        <f>IF(B843&lt;&gt;"",COUNTIF(M$9:$M10617,F843),"")</f>
        <v/>
      </c>
      <c r="M843" s="62" t="str">
        <f t="shared" si="93"/>
        <v/>
      </c>
      <c r="N843" s="69" t="str">
        <f t="shared" si="94"/>
        <v/>
      </c>
      <c r="O843" s="69" t="str">
        <f>IF($N843="P",COUNTIF($N$9:$N$9781,"P")-'Rosa e Controlli'!$I$33,"0")</f>
        <v>0</v>
      </c>
      <c r="P843" s="69" t="str">
        <f>IF($N843="D",COUNTIF($N$9:$N$9781,"D")-'Rosa e Controlli'!$I$34,"0")</f>
        <v>0</v>
      </c>
      <c r="Q843" s="69" t="str">
        <f>IF($N843="C",COUNTIF($N$9:$N$9781,"C")-'Rosa e Controlli'!$I$35,"0")</f>
        <v>0</v>
      </c>
      <c r="R843" s="69" t="str">
        <f>IF($N843="A",COUNTIF($N$9:$N$9781,"A")-'Rosa e Controlli'!$I$36,"0")</f>
        <v>0</v>
      </c>
      <c r="S843" s="69">
        <f t="shared" si="95"/>
        <v>0</v>
      </c>
      <c r="T843" s="69" t="str">
        <f t="shared" si="96"/>
        <v/>
      </c>
      <c r="U843" s="69"/>
      <c r="V843" s="69"/>
      <c r="W843" s="69"/>
    </row>
    <row r="844" spans="1:23" x14ac:dyDescent="0.25">
      <c r="A844" s="61" t="str">
        <f t="shared" si="91"/>
        <v/>
      </c>
      <c r="B844" s="75"/>
      <c r="C844" s="72"/>
      <c r="D844" s="72"/>
      <c r="E844" s="73"/>
      <c r="F844" s="72"/>
      <c r="G844" s="72"/>
      <c r="H844" s="61" t="str">
        <f t="shared" si="92"/>
        <v/>
      </c>
      <c r="I844" s="62" t="str">
        <f t="shared" si="97"/>
        <v/>
      </c>
      <c r="J844" s="62" t="str">
        <f>IF(B844&lt;&gt;"",COUNTIF(B$9:$B10618,B844),"")</f>
        <v/>
      </c>
      <c r="K844" s="62"/>
      <c r="L844" s="62" t="str">
        <f>IF(B844&lt;&gt;"",COUNTIF(M$9:$M10618,F844),"")</f>
        <v/>
      </c>
      <c r="M844" s="62" t="str">
        <f t="shared" si="93"/>
        <v/>
      </c>
      <c r="N844" s="69" t="str">
        <f t="shared" si="94"/>
        <v/>
      </c>
      <c r="O844" s="69" t="str">
        <f>IF($N844="P",COUNTIF($N$9:$N$9781,"P")-'Rosa e Controlli'!$I$33,"0")</f>
        <v>0</v>
      </c>
      <c r="P844" s="69" t="str">
        <f>IF($N844="D",COUNTIF($N$9:$N$9781,"D")-'Rosa e Controlli'!$I$34,"0")</f>
        <v>0</v>
      </c>
      <c r="Q844" s="69" t="str">
        <f>IF($N844="C",COUNTIF($N$9:$N$9781,"C")-'Rosa e Controlli'!$I$35,"0")</f>
        <v>0</v>
      </c>
      <c r="R844" s="69" t="str">
        <f>IF($N844="A",COUNTIF($N$9:$N$9781,"A")-'Rosa e Controlli'!$I$36,"0")</f>
        <v>0</v>
      </c>
      <c r="S844" s="69">
        <f t="shared" si="95"/>
        <v>0</v>
      </c>
      <c r="T844" s="69" t="str">
        <f t="shared" si="96"/>
        <v/>
      </c>
      <c r="U844" s="69"/>
      <c r="V844" s="69"/>
      <c r="W844" s="69"/>
    </row>
    <row r="845" spans="1:23" x14ac:dyDescent="0.25">
      <c r="A845" s="61" t="str">
        <f t="shared" si="91"/>
        <v/>
      </c>
      <c r="B845" s="75"/>
      <c r="C845" s="72"/>
      <c r="D845" s="72"/>
      <c r="E845" s="73"/>
      <c r="F845" s="72"/>
      <c r="G845" s="72"/>
      <c r="H845" s="61" t="str">
        <f t="shared" si="92"/>
        <v/>
      </c>
      <c r="I845" s="62" t="str">
        <f t="shared" si="97"/>
        <v/>
      </c>
      <c r="J845" s="62" t="str">
        <f>IF(B845&lt;&gt;"",COUNTIF(B$9:$B10619,B845),"")</f>
        <v/>
      </c>
      <c r="K845" s="62"/>
      <c r="L845" s="62" t="str">
        <f>IF(B845&lt;&gt;"",COUNTIF(M$9:$M10619,F845),"")</f>
        <v/>
      </c>
      <c r="M845" s="62" t="str">
        <f t="shared" si="93"/>
        <v/>
      </c>
      <c r="N845" s="69" t="str">
        <f t="shared" si="94"/>
        <v/>
      </c>
      <c r="O845" s="69" t="str">
        <f>IF($N845="P",COUNTIF($N$9:$N$9781,"P")-'Rosa e Controlli'!$I$33,"0")</f>
        <v>0</v>
      </c>
      <c r="P845" s="69" t="str">
        <f>IF($N845="D",COUNTIF($N$9:$N$9781,"D")-'Rosa e Controlli'!$I$34,"0")</f>
        <v>0</v>
      </c>
      <c r="Q845" s="69" t="str">
        <f>IF($N845="C",COUNTIF($N$9:$N$9781,"C")-'Rosa e Controlli'!$I$35,"0")</f>
        <v>0</v>
      </c>
      <c r="R845" s="69" t="str">
        <f>IF($N845="A",COUNTIF($N$9:$N$9781,"A")-'Rosa e Controlli'!$I$36,"0")</f>
        <v>0</v>
      </c>
      <c r="S845" s="69">
        <f t="shared" si="95"/>
        <v>0</v>
      </c>
      <c r="T845" s="69" t="str">
        <f t="shared" si="96"/>
        <v/>
      </c>
      <c r="U845" s="69"/>
      <c r="V845" s="69"/>
      <c r="W845" s="69"/>
    </row>
    <row r="846" spans="1:23" x14ac:dyDescent="0.25">
      <c r="A846" s="61" t="str">
        <f t="shared" si="91"/>
        <v/>
      </c>
      <c r="B846" s="75"/>
      <c r="C846" s="72"/>
      <c r="D846" s="72"/>
      <c r="E846" s="73"/>
      <c r="F846" s="72"/>
      <c r="G846" s="72"/>
      <c r="H846" s="61" t="str">
        <f t="shared" si="92"/>
        <v/>
      </c>
      <c r="I846" s="62" t="str">
        <f t="shared" si="97"/>
        <v/>
      </c>
      <c r="J846" s="62" t="str">
        <f>IF(B846&lt;&gt;"",COUNTIF(B$9:$B10620,B846),"")</f>
        <v/>
      </c>
      <c r="K846" s="62"/>
      <c r="L846" s="62" t="str">
        <f>IF(B846&lt;&gt;"",COUNTIF(M$9:$M10620,F846),"")</f>
        <v/>
      </c>
      <c r="M846" s="62" t="str">
        <f t="shared" si="93"/>
        <v/>
      </c>
      <c r="N846" s="69" t="str">
        <f t="shared" si="94"/>
        <v/>
      </c>
      <c r="O846" s="69" t="str">
        <f>IF($N846="P",COUNTIF($N$9:$N$9781,"P")-'Rosa e Controlli'!$I$33,"0")</f>
        <v>0</v>
      </c>
      <c r="P846" s="69" t="str">
        <f>IF($N846="D",COUNTIF($N$9:$N$9781,"D")-'Rosa e Controlli'!$I$34,"0")</f>
        <v>0</v>
      </c>
      <c r="Q846" s="69" t="str">
        <f>IF($N846="C",COUNTIF($N$9:$N$9781,"C")-'Rosa e Controlli'!$I$35,"0")</f>
        <v>0</v>
      </c>
      <c r="R846" s="69" t="str">
        <f>IF($N846="A",COUNTIF($N$9:$N$9781,"A")-'Rosa e Controlli'!$I$36,"0")</f>
        <v>0</v>
      </c>
      <c r="S846" s="69">
        <f t="shared" si="95"/>
        <v>0</v>
      </c>
      <c r="T846" s="69" t="str">
        <f t="shared" si="96"/>
        <v/>
      </c>
      <c r="U846" s="69"/>
      <c r="V846" s="69"/>
      <c r="W846" s="69"/>
    </row>
    <row r="847" spans="1:23" x14ac:dyDescent="0.25">
      <c r="A847" s="61" t="str">
        <f t="shared" si="91"/>
        <v/>
      </c>
      <c r="B847" s="75"/>
      <c r="C847" s="72"/>
      <c r="D847" s="72"/>
      <c r="E847" s="73"/>
      <c r="F847" s="72"/>
      <c r="G847" s="72"/>
      <c r="H847" s="61" t="str">
        <f t="shared" si="92"/>
        <v/>
      </c>
      <c r="I847" s="62" t="str">
        <f t="shared" si="97"/>
        <v/>
      </c>
      <c r="J847" s="62" t="str">
        <f>IF(B847&lt;&gt;"",COUNTIF(B$9:$B10621,B847),"")</f>
        <v/>
      </c>
      <c r="K847" s="62"/>
      <c r="L847" s="62" t="str">
        <f>IF(B847&lt;&gt;"",COUNTIF(M$9:$M10621,F847),"")</f>
        <v/>
      </c>
      <c r="M847" s="62" t="str">
        <f t="shared" si="93"/>
        <v/>
      </c>
      <c r="N847" s="69" t="str">
        <f t="shared" si="94"/>
        <v/>
      </c>
      <c r="O847" s="69" t="str">
        <f>IF($N847="P",COUNTIF($N$9:$N$9781,"P")-'Rosa e Controlli'!$I$33,"0")</f>
        <v>0</v>
      </c>
      <c r="P847" s="69" t="str">
        <f>IF($N847="D",COUNTIF($N$9:$N$9781,"D")-'Rosa e Controlli'!$I$34,"0")</f>
        <v>0</v>
      </c>
      <c r="Q847" s="69" t="str">
        <f>IF($N847="C",COUNTIF($N$9:$N$9781,"C")-'Rosa e Controlli'!$I$35,"0")</f>
        <v>0</v>
      </c>
      <c r="R847" s="69" t="str">
        <f>IF($N847="A",COUNTIF($N$9:$N$9781,"A")-'Rosa e Controlli'!$I$36,"0")</f>
        <v>0</v>
      </c>
      <c r="S847" s="69">
        <f t="shared" si="95"/>
        <v>0</v>
      </c>
      <c r="T847" s="69" t="str">
        <f t="shared" si="96"/>
        <v/>
      </c>
      <c r="U847" s="69"/>
      <c r="V847" s="69"/>
      <c r="W847" s="69"/>
    </row>
    <row r="848" spans="1:23" x14ac:dyDescent="0.25">
      <c r="A848" s="61" t="str">
        <f t="shared" si="91"/>
        <v/>
      </c>
      <c r="B848" s="75"/>
      <c r="C848" s="72"/>
      <c r="D848" s="72"/>
      <c r="E848" s="73"/>
      <c r="F848" s="72"/>
      <c r="G848" s="72"/>
      <c r="H848" s="61" t="str">
        <f t="shared" si="92"/>
        <v/>
      </c>
      <c r="I848" s="62" t="str">
        <f t="shared" si="97"/>
        <v/>
      </c>
      <c r="J848" s="62" t="str">
        <f>IF(B848&lt;&gt;"",COUNTIF(B$9:$B10622,B848),"")</f>
        <v/>
      </c>
      <c r="K848" s="62"/>
      <c r="L848" s="62" t="str">
        <f>IF(B848&lt;&gt;"",COUNTIF(M$9:$M10622,F848),"")</f>
        <v/>
      </c>
      <c r="M848" s="62" t="str">
        <f t="shared" si="93"/>
        <v/>
      </c>
      <c r="N848" s="69" t="str">
        <f t="shared" si="94"/>
        <v/>
      </c>
      <c r="O848" s="69" t="str">
        <f>IF($N848="P",COUNTIF($N$9:$N$9781,"P")-'Rosa e Controlli'!$I$33,"0")</f>
        <v>0</v>
      </c>
      <c r="P848" s="69" t="str">
        <f>IF($N848="D",COUNTIF($N$9:$N$9781,"D")-'Rosa e Controlli'!$I$34,"0")</f>
        <v>0</v>
      </c>
      <c r="Q848" s="69" t="str">
        <f>IF($N848="C",COUNTIF($N$9:$N$9781,"C")-'Rosa e Controlli'!$I$35,"0")</f>
        <v>0</v>
      </c>
      <c r="R848" s="69" t="str">
        <f>IF($N848="A",COUNTIF($N$9:$N$9781,"A")-'Rosa e Controlli'!$I$36,"0")</f>
        <v>0</v>
      </c>
      <c r="S848" s="69">
        <f t="shared" si="95"/>
        <v>0</v>
      </c>
      <c r="T848" s="69" t="str">
        <f t="shared" si="96"/>
        <v/>
      </c>
      <c r="U848" s="69"/>
      <c r="V848" s="69"/>
      <c r="W848" s="69"/>
    </row>
    <row r="849" spans="1:23" x14ac:dyDescent="0.25">
      <c r="A849" s="61" t="str">
        <f t="shared" si="91"/>
        <v/>
      </c>
      <c r="B849" s="75"/>
      <c r="C849" s="72"/>
      <c r="D849" s="72"/>
      <c r="E849" s="73"/>
      <c r="F849" s="72"/>
      <c r="G849" s="72"/>
      <c r="H849" s="61" t="str">
        <f t="shared" si="92"/>
        <v/>
      </c>
      <c r="I849" s="62" t="str">
        <f t="shared" si="97"/>
        <v/>
      </c>
      <c r="J849" s="62" t="str">
        <f>IF(B849&lt;&gt;"",COUNTIF(B$9:$B10623,B849),"")</f>
        <v/>
      </c>
      <c r="K849" s="62"/>
      <c r="L849" s="62" t="str">
        <f>IF(B849&lt;&gt;"",COUNTIF(M$9:$M10623,F849),"")</f>
        <v/>
      </c>
      <c r="M849" s="62" t="str">
        <f t="shared" si="93"/>
        <v/>
      </c>
      <c r="N849" s="69" t="str">
        <f t="shared" si="94"/>
        <v/>
      </c>
      <c r="O849" s="69" t="str">
        <f>IF($N849="P",COUNTIF($N$9:$N$9781,"P")-'Rosa e Controlli'!$I$33,"0")</f>
        <v>0</v>
      </c>
      <c r="P849" s="69" t="str">
        <f>IF($N849="D",COUNTIF($N$9:$N$9781,"D")-'Rosa e Controlli'!$I$34,"0")</f>
        <v>0</v>
      </c>
      <c r="Q849" s="69" t="str">
        <f>IF($N849="C",COUNTIF($N$9:$N$9781,"C")-'Rosa e Controlli'!$I$35,"0")</f>
        <v>0</v>
      </c>
      <c r="R849" s="69" t="str">
        <f>IF($N849="A",COUNTIF($N$9:$N$9781,"A")-'Rosa e Controlli'!$I$36,"0")</f>
        <v>0</v>
      </c>
      <c r="S849" s="69">
        <f t="shared" si="95"/>
        <v>0</v>
      </c>
      <c r="T849" s="69" t="str">
        <f t="shared" si="96"/>
        <v/>
      </c>
      <c r="U849" s="69"/>
      <c r="V849" s="69"/>
      <c r="W849" s="69"/>
    </row>
    <row r="850" spans="1:23" x14ac:dyDescent="0.25">
      <c r="A850" s="61" t="str">
        <f t="shared" si="91"/>
        <v/>
      </c>
      <c r="B850" s="75"/>
      <c r="C850" s="72"/>
      <c r="D850" s="72"/>
      <c r="E850" s="73"/>
      <c r="F850" s="72"/>
      <c r="G850" s="72"/>
      <c r="H850" s="61" t="str">
        <f t="shared" si="92"/>
        <v/>
      </c>
      <c r="I850" s="62" t="str">
        <f t="shared" si="97"/>
        <v/>
      </c>
      <c r="J850" s="62" t="str">
        <f>IF(B850&lt;&gt;"",COUNTIF(B$9:$B10624,B850),"")</f>
        <v/>
      </c>
      <c r="K850" s="62"/>
      <c r="L850" s="62" t="str">
        <f>IF(B850&lt;&gt;"",COUNTIF(M$9:$M10624,F850),"")</f>
        <v/>
      </c>
      <c r="M850" s="62" t="str">
        <f t="shared" si="93"/>
        <v/>
      </c>
      <c r="N850" s="69" t="str">
        <f t="shared" si="94"/>
        <v/>
      </c>
      <c r="O850" s="69" t="str">
        <f>IF($N850="P",COUNTIF($N$9:$N$9781,"P")-'Rosa e Controlli'!$I$33,"0")</f>
        <v>0</v>
      </c>
      <c r="P850" s="69" t="str">
        <f>IF($N850="D",COUNTIF($N$9:$N$9781,"D")-'Rosa e Controlli'!$I$34,"0")</f>
        <v>0</v>
      </c>
      <c r="Q850" s="69" t="str">
        <f>IF($N850="C",COUNTIF($N$9:$N$9781,"C")-'Rosa e Controlli'!$I$35,"0")</f>
        <v>0</v>
      </c>
      <c r="R850" s="69" t="str">
        <f>IF($N850="A",COUNTIF($N$9:$N$9781,"A")-'Rosa e Controlli'!$I$36,"0")</f>
        <v>0</v>
      </c>
      <c r="S850" s="69">
        <f t="shared" si="95"/>
        <v>0</v>
      </c>
      <c r="T850" s="69" t="str">
        <f t="shared" si="96"/>
        <v/>
      </c>
      <c r="U850" s="69"/>
      <c r="V850" s="69"/>
      <c r="W850" s="69"/>
    </row>
    <row r="851" spans="1:23" x14ac:dyDescent="0.25">
      <c r="A851" s="61" t="str">
        <f t="shared" si="91"/>
        <v/>
      </c>
      <c r="B851" s="75"/>
      <c r="C851" s="72"/>
      <c r="D851" s="72"/>
      <c r="E851" s="73"/>
      <c r="F851" s="72"/>
      <c r="G851" s="72"/>
      <c r="H851" s="61" t="str">
        <f t="shared" si="92"/>
        <v/>
      </c>
      <c r="I851" s="62" t="str">
        <f t="shared" si="97"/>
        <v/>
      </c>
      <c r="J851" s="62" t="str">
        <f>IF(B851&lt;&gt;"",COUNTIF(B$9:$B10625,B851),"")</f>
        <v/>
      </c>
      <c r="K851" s="62"/>
      <c r="L851" s="62" t="str">
        <f>IF(B851&lt;&gt;"",COUNTIF(M$9:$M10625,F851),"")</f>
        <v/>
      </c>
      <c r="M851" s="62" t="str">
        <f t="shared" si="93"/>
        <v/>
      </c>
      <c r="N851" s="69" t="str">
        <f t="shared" si="94"/>
        <v/>
      </c>
      <c r="O851" s="69" t="str">
        <f>IF($N851="P",COUNTIF($N$9:$N$9781,"P")-'Rosa e Controlli'!$I$33,"0")</f>
        <v>0</v>
      </c>
      <c r="P851" s="69" t="str">
        <f>IF($N851="D",COUNTIF($N$9:$N$9781,"D")-'Rosa e Controlli'!$I$34,"0")</f>
        <v>0</v>
      </c>
      <c r="Q851" s="69" t="str">
        <f>IF($N851="C",COUNTIF($N$9:$N$9781,"C")-'Rosa e Controlli'!$I$35,"0")</f>
        <v>0</v>
      </c>
      <c r="R851" s="69" t="str">
        <f>IF($N851="A",COUNTIF($N$9:$N$9781,"A")-'Rosa e Controlli'!$I$36,"0")</f>
        <v>0</v>
      </c>
      <c r="S851" s="69">
        <f t="shared" si="95"/>
        <v>0</v>
      </c>
      <c r="T851" s="69" t="str">
        <f t="shared" si="96"/>
        <v/>
      </c>
      <c r="U851" s="69"/>
      <c r="V851" s="69"/>
      <c r="W851" s="69"/>
    </row>
    <row r="852" spans="1:23" x14ac:dyDescent="0.25">
      <c r="A852" s="61" t="str">
        <f t="shared" si="91"/>
        <v/>
      </c>
      <c r="B852" s="75"/>
      <c r="C852" s="72"/>
      <c r="D852" s="72"/>
      <c r="E852" s="73"/>
      <c r="F852" s="72"/>
      <c r="G852" s="72"/>
      <c r="H852" s="61" t="str">
        <f t="shared" si="92"/>
        <v/>
      </c>
      <c r="I852" s="62" t="str">
        <f t="shared" si="97"/>
        <v/>
      </c>
      <c r="J852" s="62" t="str">
        <f>IF(B852&lt;&gt;"",COUNTIF(B$9:$B10626,B852),"")</f>
        <v/>
      </c>
      <c r="K852" s="62"/>
      <c r="L852" s="62" t="str">
        <f>IF(B852&lt;&gt;"",COUNTIF(M$9:$M10626,F852),"")</f>
        <v/>
      </c>
      <c r="M852" s="62" t="str">
        <f t="shared" si="93"/>
        <v/>
      </c>
      <c r="N852" s="69" t="str">
        <f t="shared" si="94"/>
        <v/>
      </c>
      <c r="O852" s="69" t="str">
        <f>IF($N852="P",COUNTIF($N$9:$N$9781,"P")-'Rosa e Controlli'!$I$33,"0")</f>
        <v>0</v>
      </c>
      <c r="P852" s="69" t="str">
        <f>IF($N852="D",COUNTIF($N$9:$N$9781,"D")-'Rosa e Controlli'!$I$34,"0")</f>
        <v>0</v>
      </c>
      <c r="Q852" s="69" t="str">
        <f>IF($N852="C",COUNTIF($N$9:$N$9781,"C")-'Rosa e Controlli'!$I$35,"0")</f>
        <v>0</v>
      </c>
      <c r="R852" s="69" t="str">
        <f>IF($N852="A",COUNTIF($N$9:$N$9781,"A")-'Rosa e Controlli'!$I$36,"0")</f>
        <v>0</v>
      </c>
      <c r="S852" s="69">
        <f t="shared" si="95"/>
        <v>0</v>
      </c>
      <c r="T852" s="69" t="str">
        <f t="shared" si="96"/>
        <v/>
      </c>
      <c r="U852" s="69"/>
      <c r="V852" s="69"/>
      <c r="W852" s="69"/>
    </row>
    <row r="853" spans="1:23" x14ac:dyDescent="0.25">
      <c r="A853" s="61" t="str">
        <f t="shared" si="91"/>
        <v/>
      </c>
      <c r="B853" s="75"/>
      <c r="C853" s="72"/>
      <c r="D853" s="72"/>
      <c r="E853" s="73"/>
      <c r="F853" s="72"/>
      <c r="G853" s="72"/>
      <c r="H853" s="61" t="str">
        <f t="shared" si="92"/>
        <v/>
      </c>
      <c r="I853" s="62" t="str">
        <f t="shared" si="97"/>
        <v/>
      </c>
      <c r="J853" s="62" t="str">
        <f>IF(B853&lt;&gt;"",COUNTIF(B$9:$B10627,B853),"")</f>
        <v/>
      </c>
      <c r="K853" s="62"/>
      <c r="L853" s="62" t="str">
        <f>IF(B853&lt;&gt;"",COUNTIF(M$9:$M10627,F853),"")</f>
        <v/>
      </c>
      <c r="M853" s="62" t="str">
        <f t="shared" si="93"/>
        <v/>
      </c>
      <c r="N853" s="69" t="str">
        <f t="shared" si="94"/>
        <v/>
      </c>
      <c r="O853" s="69" t="str">
        <f>IF($N853="P",COUNTIF($N$9:$N$9781,"P")-'Rosa e Controlli'!$I$33,"0")</f>
        <v>0</v>
      </c>
      <c r="P853" s="69" t="str">
        <f>IF($N853="D",COUNTIF($N$9:$N$9781,"D")-'Rosa e Controlli'!$I$34,"0")</f>
        <v>0</v>
      </c>
      <c r="Q853" s="69" t="str">
        <f>IF($N853="C",COUNTIF($N$9:$N$9781,"C")-'Rosa e Controlli'!$I$35,"0")</f>
        <v>0</v>
      </c>
      <c r="R853" s="69" t="str">
        <f>IF($N853="A",COUNTIF($N$9:$N$9781,"A")-'Rosa e Controlli'!$I$36,"0")</f>
        <v>0</v>
      </c>
      <c r="S853" s="69">
        <f t="shared" si="95"/>
        <v>0</v>
      </c>
      <c r="T853" s="69" t="str">
        <f t="shared" si="96"/>
        <v/>
      </c>
      <c r="U853" s="69"/>
      <c r="V853" s="69"/>
      <c r="W853" s="69"/>
    </row>
    <row r="854" spans="1:23" x14ac:dyDescent="0.25">
      <c r="A854" s="61" t="str">
        <f t="shared" si="91"/>
        <v/>
      </c>
      <c r="B854" s="75"/>
      <c r="C854" s="72"/>
      <c r="D854" s="72"/>
      <c r="E854" s="73"/>
      <c r="F854" s="72"/>
      <c r="G854" s="72"/>
      <c r="H854" s="61" t="str">
        <f t="shared" si="92"/>
        <v/>
      </c>
      <c r="I854" s="62" t="str">
        <f t="shared" si="97"/>
        <v/>
      </c>
      <c r="J854" s="62" t="str">
        <f>IF(B854&lt;&gt;"",COUNTIF(B$9:$B10628,B854),"")</f>
        <v/>
      </c>
      <c r="K854" s="62"/>
      <c r="L854" s="62" t="str">
        <f>IF(B854&lt;&gt;"",COUNTIF(M$9:$M10628,F854),"")</f>
        <v/>
      </c>
      <c r="M854" s="62" t="str">
        <f t="shared" si="93"/>
        <v/>
      </c>
      <c r="N854" s="69" t="str">
        <f t="shared" si="94"/>
        <v/>
      </c>
      <c r="O854" s="69" t="str">
        <f>IF($N854="P",COUNTIF($N$9:$N$9781,"P")-'Rosa e Controlli'!$I$33,"0")</f>
        <v>0</v>
      </c>
      <c r="P854" s="69" t="str">
        <f>IF($N854="D",COUNTIF($N$9:$N$9781,"D")-'Rosa e Controlli'!$I$34,"0")</f>
        <v>0</v>
      </c>
      <c r="Q854" s="69" t="str">
        <f>IF($N854="C",COUNTIF($N$9:$N$9781,"C")-'Rosa e Controlli'!$I$35,"0")</f>
        <v>0</v>
      </c>
      <c r="R854" s="69" t="str">
        <f>IF($N854="A",COUNTIF($N$9:$N$9781,"A")-'Rosa e Controlli'!$I$36,"0")</f>
        <v>0</v>
      </c>
      <c r="S854" s="69">
        <f t="shared" si="95"/>
        <v>0</v>
      </c>
      <c r="T854" s="69" t="str">
        <f t="shared" si="96"/>
        <v/>
      </c>
      <c r="U854" s="69"/>
      <c r="V854" s="69"/>
      <c r="W854" s="69"/>
    </row>
    <row r="855" spans="1:23" x14ac:dyDescent="0.25">
      <c r="A855" s="61" t="str">
        <f t="shared" si="91"/>
        <v/>
      </c>
      <c r="B855" s="75"/>
      <c r="C855" s="72"/>
      <c r="D855" s="72"/>
      <c r="E855" s="73"/>
      <c r="F855" s="72"/>
      <c r="G855" s="72"/>
      <c r="H855" s="61" t="str">
        <f t="shared" si="92"/>
        <v/>
      </c>
      <c r="I855" s="62" t="str">
        <f t="shared" si="97"/>
        <v/>
      </c>
      <c r="J855" s="62" t="str">
        <f>IF(B855&lt;&gt;"",COUNTIF(B$9:$B10629,B855),"")</f>
        <v/>
      </c>
      <c r="K855" s="62"/>
      <c r="L855" s="62" t="str">
        <f>IF(B855&lt;&gt;"",COUNTIF(M$9:$M10629,F855),"")</f>
        <v/>
      </c>
      <c r="M855" s="62" t="str">
        <f t="shared" si="93"/>
        <v/>
      </c>
      <c r="N855" s="69" t="str">
        <f t="shared" si="94"/>
        <v/>
      </c>
      <c r="O855" s="69" t="str">
        <f>IF($N855="P",COUNTIF($N$9:$N$9781,"P")-'Rosa e Controlli'!$I$33,"0")</f>
        <v>0</v>
      </c>
      <c r="P855" s="69" t="str">
        <f>IF($N855="D",COUNTIF($N$9:$N$9781,"D")-'Rosa e Controlli'!$I$34,"0")</f>
        <v>0</v>
      </c>
      <c r="Q855" s="69" t="str">
        <f>IF($N855="C",COUNTIF($N$9:$N$9781,"C")-'Rosa e Controlli'!$I$35,"0")</f>
        <v>0</v>
      </c>
      <c r="R855" s="69" t="str">
        <f>IF($N855="A",COUNTIF($N$9:$N$9781,"A")-'Rosa e Controlli'!$I$36,"0")</f>
        <v>0</v>
      </c>
      <c r="S855" s="69">
        <f t="shared" si="95"/>
        <v>0</v>
      </c>
      <c r="T855" s="69" t="str">
        <f t="shared" si="96"/>
        <v/>
      </c>
      <c r="U855" s="69"/>
      <c r="V855" s="69"/>
      <c r="W855" s="69"/>
    </row>
    <row r="856" spans="1:23" x14ac:dyDescent="0.25">
      <c r="A856" s="61" t="str">
        <f t="shared" si="91"/>
        <v/>
      </c>
      <c r="B856" s="75"/>
      <c r="C856" s="72"/>
      <c r="D856" s="72"/>
      <c r="E856" s="73"/>
      <c r="F856" s="72"/>
      <c r="G856" s="72"/>
      <c r="H856" s="61" t="str">
        <f t="shared" si="92"/>
        <v/>
      </c>
      <c r="I856" s="62" t="str">
        <f t="shared" si="97"/>
        <v/>
      </c>
      <c r="J856" s="62" t="str">
        <f>IF(B856&lt;&gt;"",COUNTIF(B$9:$B10630,B856),"")</f>
        <v/>
      </c>
      <c r="K856" s="62"/>
      <c r="L856" s="62" t="str">
        <f>IF(B856&lt;&gt;"",COUNTIF(M$9:$M10630,F856),"")</f>
        <v/>
      </c>
      <c r="M856" s="62" t="str">
        <f t="shared" si="93"/>
        <v/>
      </c>
      <c r="N856" s="69" t="str">
        <f t="shared" si="94"/>
        <v/>
      </c>
      <c r="O856" s="69" t="str">
        <f>IF($N856="P",COUNTIF($N$9:$N$9781,"P")-'Rosa e Controlli'!$I$33,"0")</f>
        <v>0</v>
      </c>
      <c r="P856" s="69" t="str">
        <f>IF($N856="D",COUNTIF($N$9:$N$9781,"D")-'Rosa e Controlli'!$I$34,"0")</f>
        <v>0</v>
      </c>
      <c r="Q856" s="69" t="str">
        <f>IF($N856="C",COUNTIF($N$9:$N$9781,"C")-'Rosa e Controlli'!$I$35,"0")</f>
        <v>0</v>
      </c>
      <c r="R856" s="69" t="str">
        <f>IF($N856="A",COUNTIF($N$9:$N$9781,"A")-'Rosa e Controlli'!$I$36,"0")</f>
        <v>0</v>
      </c>
      <c r="S856" s="69">
        <f t="shared" si="95"/>
        <v>0</v>
      </c>
      <c r="T856" s="69" t="str">
        <f t="shared" si="96"/>
        <v/>
      </c>
      <c r="U856" s="69"/>
      <c r="V856" s="69"/>
      <c r="W856" s="69"/>
    </row>
    <row r="857" spans="1:23" x14ac:dyDescent="0.25">
      <c r="A857" s="61" t="str">
        <f t="shared" si="91"/>
        <v/>
      </c>
      <c r="B857" s="75"/>
      <c r="C857" s="72"/>
      <c r="D857" s="72"/>
      <c r="E857" s="73"/>
      <c r="F857" s="72"/>
      <c r="G857" s="72"/>
      <c r="H857" s="61" t="str">
        <f t="shared" si="92"/>
        <v/>
      </c>
      <c r="I857" s="62" t="str">
        <f t="shared" si="97"/>
        <v/>
      </c>
      <c r="J857" s="62" t="str">
        <f>IF(B857&lt;&gt;"",COUNTIF(B$9:$B10631,B857),"")</f>
        <v/>
      </c>
      <c r="K857" s="62"/>
      <c r="L857" s="62" t="str">
        <f>IF(B857&lt;&gt;"",COUNTIF(M$9:$M10631,F857),"")</f>
        <v/>
      </c>
      <c r="M857" s="62" t="str">
        <f t="shared" si="93"/>
        <v/>
      </c>
      <c r="N857" s="69" t="str">
        <f t="shared" si="94"/>
        <v/>
      </c>
      <c r="O857" s="69" t="str">
        <f>IF($N857="P",COUNTIF($N$9:$N$9781,"P")-'Rosa e Controlli'!$I$33,"0")</f>
        <v>0</v>
      </c>
      <c r="P857" s="69" t="str">
        <f>IF($N857="D",COUNTIF($N$9:$N$9781,"D")-'Rosa e Controlli'!$I$34,"0")</f>
        <v>0</v>
      </c>
      <c r="Q857" s="69" t="str">
        <f>IF($N857="C",COUNTIF($N$9:$N$9781,"C")-'Rosa e Controlli'!$I$35,"0")</f>
        <v>0</v>
      </c>
      <c r="R857" s="69" t="str">
        <f>IF($N857="A",COUNTIF($N$9:$N$9781,"A")-'Rosa e Controlli'!$I$36,"0")</f>
        <v>0</v>
      </c>
      <c r="S857" s="69">
        <f t="shared" si="95"/>
        <v>0</v>
      </c>
      <c r="T857" s="69" t="str">
        <f t="shared" si="96"/>
        <v/>
      </c>
      <c r="U857" s="69"/>
      <c r="V857" s="69"/>
      <c r="W857" s="69"/>
    </row>
    <row r="858" spans="1:23" x14ac:dyDescent="0.25">
      <c r="A858" s="61" t="str">
        <f t="shared" si="91"/>
        <v/>
      </c>
      <c r="B858" s="75"/>
      <c r="C858" s="72"/>
      <c r="D858" s="72"/>
      <c r="E858" s="73"/>
      <c r="F858" s="72"/>
      <c r="G858" s="72"/>
      <c r="H858" s="61" t="str">
        <f t="shared" si="92"/>
        <v/>
      </c>
      <c r="I858" s="62" t="str">
        <f t="shared" si="97"/>
        <v/>
      </c>
      <c r="J858" s="62" t="str">
        <f>IF(B858&lt;&gt;"",COUNTIF(B$9:$B10632,B858),"")</f>
        <v/>
      </c>
      <c r="K858" s="62"/>
      <c r="L858" s="62" t="str">
        <f>IF(B858&lt;&gt;"",COUNTIF(M$9:$M10632,F858),"")</f>
        <v/>
      </c>
      <c r="M858" s="62" t="str">
        <f t="shared" si="93"/>
        <v/>
      </c>
      <c r="N858" s="69" t="str">
        <f t="shared" si="94"/>
        <v/>
      </c>
      <c r="O858" s="69" t="str">
        <f>IF($N858="P",COUNTIF($N$9:$N$9781,"P")-'Rosa e Controlli'!$I$33,"0")</f>
        <v>0</v>
      </c>
      <c r="P858" s="69" t="str">
        <f>IF($N858="D",COUNTIF($N$9:$N$9781,"D")-'Rosa e Controlli'!$I$34,"0")</f>
        <v>0</v>
      </c>
      <c r="Q858" s="69" t="str">
        <f>IF($N858="C",COUNTIF($N$9:$N$9781,"C")-'Rosa e Controlli'!$I$35,"0")</f>
        <v>0</v>
      </c>
      <c r="R858" s="69" t="str">
        <f>IF($N858="A",COUNTIF($N$9:$N$9781,"A")-'Rosa e Controlli'!$I$36,"0")</f>
        <v>0</v>
      </c>
      <c r="S858" s="69">
        <f t="shared" si="95"/>
        <v>0</v>
      </c>
      <c r="T858" s="69" t="str">
        <f t="shared" si="96"/>
        <v/>
      </c>
      <c r="U858" s="69"/>
      <c r="V858" s="69"/>
      <c r="W858" s="69"/>
    </row>
    <row r="859" spans="1:23" x14ac:dyDescent="0.25">
      <c r="A859" s="61" t="str">
        <f t="shared" si="91"/>
        <v/>
      </c>
      <c r="B859" s="75"/>
      <c r="C859" s="72"/>
      <c r="D859" s="72"/>
      <c r="E859" s="73"/>
      <c r="F859" s="72"/>
      <c r="G859" s="72"/>
      <c r="H859" s="61" t="str">
        <f t="shared" si="92"/>
        <v/>
      </c>
      <c r="I859" s="62" t="str">
        <f t="shared" si="97"/>
        <v/>
      </c>
      <c r="J859" s="62" t="str">
        <f>IF(B859&lt;&gt;"",COUNTIF(B$9:$B10633,B859),"")</f>
        <v/>
      </c>
      <c r="K859" s="62"/>
      <c r="L859" s="62" t="str">
        <f>IF(B859&lt;&gt;"",COUNTIF(M$9:$M10633,F859),"")</f>
        <v/>
      </c>
      <c r="M859" s="62" t="str">
        <f t="shared" si="93"/>
        <v/>
      </c>
      <c r="N859" s="69" t="str">
        <f t="shared" si="94"/>
        <v/>
      </c>
      <c r="O859" s="69" t="str">
        <f>IF($N859="P",COUNTIF($N$9:$N$9781,"P")-'Rosa e Controlli'!$I$33,"0")</f>
        <v>0</v>
      </c>
      <c r="P859" s="69" t="str">
        <f>IF($N859="D",COUNTIF($N$9:$N$9781,"D")-'Rosa e Controlli'!$I$34,"0")</f>
        <v>0</v>
      </c>
      <c r="Q859" s="69" t="str">
        <f>IF($N859="C",COUNTIF($N$9:$N$9781,"C")-'Rosa e Controlli'!$I$35,"0")</f>
        <v>0</v>
      </c>
      <c r="R859" s="69" t="str">
        <f>IF($N859="A",COUNTIF($N$9:$N$9781,"A")-'Rosa e Controlli'!$I$36,"0")</f>
        <v>0</v>
      </c>
      <c r="S859" s="69">
        <f t="shared" si="95"/>
        <v>0</v>
      </c>
      <c r="T859" s="69" t="str">
        <f t="shared" si="96"/>
        <v/>
      </c>
      <c r="U859" s="69"/>
      <c r="V859" s="69"/>
      <c r="W859" s="69"/>
    </row>
    <row r="860" spans="1:23" x14ac:dyDescent="0.25">
      <c r="A860" s="61" t="str">
        <f t="shared" si="91"/>
        <v/>
      </c>
      <c r="B860" s="75"/>
      <c r="C860" s="72"/>
      <c r="D860" s="72"/>
      <c r="E860" s="73"/>
      <c r="F860" s="72"/>
      <c r="G860" s="72"/>
      <c r="H860" s="61" t="str">
        <f t="shared" si="92"/>
        <v/>
      </c>
      <c r="I860" s="62" t="str">
        <f t="shared" si="97"/>
        <v/>
      </c>
      <c r="J860" s="62" t="str">
        <f>IF(B860&lt;&gt;"",COUNTIF(B$9:$B10634,B860),"")</f>
        <v/>
      </c>
      <c r="K860" s="62"/>
      <c r="L860" s="62" t="str">
        <f>IF(B860&lt;&gt;"",COUNTIF(M$9:$M10634,F860),"")</f>
        <v/>
      </c>
      <c r="M860" s="62" t="str">
        <f t="shared" si="93"/>
        <v/>
      </c>
      <c r="N860" s="69" t="str">
        <f t="shared" si="94"/>
        <v/>
      </c>
      <c r="O860" s="69" t="str">
        <f>IF($N860="P",COUNTIF($N$9:$N$9781,"P")-'Rosa e Controlli'!$I$33,"0")</f>
        <v>0</v>
      </c>
      <c r="P860" s="69" t="str">
        <f>IF($N860="D",COUNTIF($N$9:$N$9781,"D")-'Rosa e Controlli'!$I$34,"0")</f>
        <v>0</v>
      </c>
      <c r="Q860" s="69" t="str">
        <f>IF($N860="C",COUNTIF($N$9:$N$9781,"C")-'Rosa e Controlli'!$I$35,"0")</f>
        <v>0</v>
      </c>
      <c r="R860" s="69" t="str">
        <f>IF($N860="A",COUNTIF($N$9:$N$9781,"A")-'Rosa e Controlli'!$I$36,"0")</f>
        <v>0</v>
      </c>
      <c r="S860" s="69">
        <f t="shared" si="95"/>
        <v>0</v>
      </c>
      <c r="T860" s="69" t="str">
        <f t="shared" si="96"/>
        <v/>
      </c>
      <c r="U860" s="69"/>
      <c r="V860" s="69"/>
      <c r="W860" s="69"/>
    </row>
    <row r="861" spans="1:23" x14ac:dyDescent="0.25">
      <c r="A861" s="61" t="str">
        <f t="shared" si="91"/>
        <v/>
      </c>
      <c r="B861" s="75"/>
      <c r="C861" s="72"/>
      <c r="D861" s="72"/>
      <c r="E861" s="73"/>
      <c r="F861" s="72"/>
      <c r="G861" s="72"/>
      <c r="H861" s="61" t="str">
        <f t="shared" si="92"/>
        <v/>
      </c>
      <c r="I861" s="62" t="str">
        <f t="shared" si="97"/>
        <v/>
      </c>
      <c r="J861" s="62" t="str">
        <f>IF(B861&lt;&gt;"",COUNTIF(B$9:$B10635,B861),"")</f>
        <v/>
      </c>
      <c r="K861" s="62"/>
      <c r="L861" s="62" t="str">
        <f>IF(B861&lt;&gt;"",COUNTIF(M$9:$M10635,F861),"")</f>
        <v/>
      </c>
      <c r="M861" s="62" t="str">
        <f t="shared" si="93"/>
        <v/>
      </c>
      <c r="N861" s="69" t="str">
        <f t="shared" si="94"/>
        <v/>
      </c>
      <c r="O861" s="69" t="str">
        <f>IF($N861="P",COUNTIF($N$9:$N$9781,"P")-'Rosa e Controlli'!$I$33,"0")</f>
        <v>0</v>
      </c>
      <c r="P861" s="69" t="str">
        <f>IF($N861="D",COUNTIF($N$9:$N$9781,"D")-'Rosa e Controlli'!$I$34,"0")</f>
        <v>0</v>
      </c>
      <c r="Q861" s="69" t="str">
        <f>IF($N861="C",COUNTIF($N$9:$N$9781,"C")-'Rosa e Controlli'!$I$35,"0")</f>
        <v>0</v>
      </c>
      <c r="R861" s="69" t="str">
        <f>IF($N861="A",COUNTIF($N$9:$N$9781,"A")-'Rosa e Controlli'!$I$36,"0")</f>
        <v>0</v>
      </c>
      <c r="S861" s="69">
        <f t="shared" si="95"/>
        <v>0</v>
      </c>
      <c r="T861" s="69" t="str">
        <f t="shared" si="96"/>
        <v/>
      </c>
      <c r="U861" s="69"/>
      <c r="V861" s="69"/>
      <c r="W861" s="69"/>
    </row>
    <row r="862" spans="1:23" x14ac:dyDescent="0.25">
      <c r="A862" s="61" t="str">
        <f t="shared" si="91"/>
        <v/>
      </c>
      <c r="B862" s="75"/>
      <c r="C862" s="72"/>
      <c r="D862" s="72"/>
      <c r="E862" s="73"/>
      <c r="F862" s="72"/>
      <c r="G862" s="72"/>
      <c r="H862" s="61" t="str">
        <f t="shared" si="92"/>
        <v/>
      </c>
      <c r="I862" s="62" t="str">
        <f t="shared" si="97"/>
        <v/>
      </c>
      <c r="J862" s="62" t="str">
        <f>IF(B862&lt;&gt;"",COUNTIF(B$9:$B10636,B862),"")</f>
        <v/>
      </c>
      <c r="K862" s="62"/>
      <c r="L862" s="62" t="str">
        <f>IF(B862&lt;&gt;"",COUNTIF(M$9:$M10636,F862),"")</f>
        <v/>
      </c>
      <c r="M862" s="62" t="str">
        <f t="shared" si="93"/>
        <v/>
      </c>
      <c r="N862" s="69" t="str">
        <f t="shared" si="94"/>
        <v/>
      </c>
      <c r="O862" s="69" t="str">
        <f>IF($N862="P",COUNTIF($N$9:$N$9781,"P")-'Rosa e Controlli'!$I$33,"0")</f>
        <v>0</v>
      </c>
      <c r="P862" s="69" t="str">
        <f>IF($N862="D",COUNTIF($N$9:$N$9781,"D")-'Rosa e Controlli'!$I$34,"0")</f>
        <v>0</v>
      </c>
      <c r="Q862" s="69" t="str">
        <f>IF($N862="C",COUNTIF($N$9:$N$9781,"C")-'Rosa e Controlli'!$I$35,"0")</f>
        <v>0</v>
      </c>
      <c r="R862" s="69" t="str">
        <f>IF($N862="A",COUNTIF($N$9:$N$9781,"A")-'Rosa e Controlli'!$I$36,"0")</f>
        <v>0</v>
      </c>
      <c r="S862" s="69">
        <f t="shared" si="95"/>
        <v>0</v>
      </c>
      <c r="T862" s="69" t="str">
        <f t="shared" si="96"/>
        <v/>
      </c>
      <c r="U862" s="69"/>
      <c r="V862" s="69"/>
      <c r="W862" s="69"/>
    </row>
    <row r="863" spans="1:23" x14ac:dyDescent="0.25">
      <c r="A863" s="61" t="str">
        <f t="shared" si="91"/>
        <v/>
      </c>
      <c r="B863" s="75"/>
      <c r="C863" s="72"/>
      <c r="D863" s="72"/>
      <c r="E863" s="73"/>
      <c r="F863" s="72"/>
      <c r="G863" s="72"/>
      <c r="H863" s="61" t="str">
        <f t="shared" si="92"/>
        <v/>
      </c>
      <c r="I863" s="62" t="str">
        <f t="shared" si="97"/>
        <v/>
      </c>
      <c r="J863" s="62" t="str">
        <f>IF(B863&lt;&gt;"",COUNTIF(B$9:$B10637,B863),"")</f>
        <v/>
      </c>
      <c r="K863" s="62"/>
      <c r="L863" s="62" t="str">
        <f>IF(B863&lt;&gt;"",COUNTIF(M$9:$M10637,F863),"")</f>
        <v/>
      </c>
      <c r="M863" s="62" t="str">
        <f t="shared" si="93"/>
        <v/>
      </c>
      <c r="N863" s="69" t="str">
        <f t="shared" si="94"/>
        <v/>
      </c>
      <c r="O863" s="69" t="str">
        <f>IF($N863="P",COUNTIF($N$9:$N$9781,"P")-'Rosa e Controlli'!$I$33,"0")</f>
        <v>0</v>
      </c>
      <c r="P863" s="69" t="str">
        <f>IF($N863="D",COUNTIF($N$9:$N$9781,"D")-'Rosa e Controlli'!$I$34,"0")</f>
        <v>0</v>
      </c>
      <c r="Q863" s="69" t="str">
        <f>IF($N863="C",COUNTIF($N$9:$N$9781,"C")-'Rosa e Controlli'!$I$35,"0")</f>
        <v>0</v>
      </c>
      <c r="R863" s="69" t="str">
        <f>IF($N863="A",COUNTIF($N$9:$N$9781,"A")-'Rosa e Controlli'!$I$36,"0")</f>
        <v>0</v>
      </c>
      <c r="S863" s="69">
        <f t="shared" si="95"/>
        <v>0</v>
      </c>
      <c r="T863" s="69" t="str">
        <f t="shared" si="96"/>
        <v/>
      </c>
      <c r="U863" s="69"/>
      <c r="V863" s="69"/>
      <c r="W863" s="69"/>
    </row>
    <row r="864" spans="1:23" x14ac:dyDescent="0.25">
      <c r="A864" s="61" t="str">
        <f t="shared" si="91"/>
        <v/>
      </c>
      <c r="B864" s="75"/>
      <c r="C864" s="72"/>
      <c r="D864" s="72"/>
      <c r="E864" s="73"/>
      <c r="F864" s="72"/>
      <c r="G864" s="72"/>
      <c r="H864" s="61" t="str">
        <f t="shared" si="92"/>
        <v/>
      </c>
      <c r="I864" s="62" t="str">
        <f t="shared" si="97"/>
        <v/>
      </c>
      <c r="J864" s="62" t="str">
        <f>IF(B864&lt;&gt;"",COUNTIF(B$9:$B10638,B864),"")</f>
        <v/>
      </c>
      <c r="K864" s="62"/>
      <c r="L864" s="62" t="str">
        <f>IF(B864&lt;&gt;"",COUNTIF(M$9:$M10638,F864),"")</f>
        <v/>
      </c>
      <c r="M864" s="62" t="str">
        <f t="shared" si="93"/>
        <v/>
      </c>
      <c r="N864" s="69" t="str">
        <f t="shared" si="94"/>
        <v/>
      </c>
      <c r="O864" s="69" t="str">
        <f>IF($N864="P",COUNTIF($N$9:$N$9781,"P")-'Rosa e Controlli'!$I$33,"0")</f>
        <v>0</v>
      </c>
      <c r="P864" s="69" t="str">
        <f>IF($N864="D",COUNTIF($N$9:$N$9781,"D")-'Rosa e Controlli'!$I$34,"0")</f>
        <v>0</v>
      </c>
      <c r="Q864" s="69" t="str">
        <f>IF($N864="C",COUNTIF($N$9:$N$9781,"C")-'Rosa e Controlli'!$I$35,"0")</f>
        <v>0</v>
      </c>
      <c r="R864" s="69" t="str">
        <f>IF($N864="A",COUNTIF($N$9:$N$9781,"A")-'Rosa e Controlli'!$I$36,"0")</f>
        <v>0</v>
      </c>
      <c r="S864" s="69">
        <f t="shared" si="95"/>
        <v>0</v>
      </c>
      <c r="T864" s="69" t="str">
        <f t="shared" si="96"/>
        <v/>
      </c>
      <c r="U864" s="69"/>
      <c r="V864" s="69"/>
      <c r="W864" s="69"/>
    </row>
    <row r="865" spans="1:23" x14ac:dyDescent="0.25">
      <c r="A865" s="61" t="str">
        <f t="shared" si="91"/>
        <v/>
      </c>
      <c r="B865" s="75"/>
      <c r="C865" s="72"/>
      <c r="D865" s="72"/>
      <c r="E865" s="73"/>
      <c r="F865" s="72"/>
      <c r="G865" s="72"/>
      <c r="H865" s="61" t="str">
        <f t="shared" si="92"/>
        <v/>
      </c>
      <c r="I865" s="62" t="str">
        <f t="shared" si="97"/>
        <v/>
      </c>
      <c r="J865" s="62" t="str">
        <f>IF(B865&lt;&gt;"",COUNTIF(B$9:$B10639,B865),"")</f>
        <v/>
      </c>
      <c r="K865" s="62"/>
      <c r="L865" s="62" t="str">
        <f>IF(B865&lt;&gt;"",COUNTIF(M$9:$M10639,F865),"")</f>
        <v/>
      </c>
      <c r="M865" s="62" t="str">
        <f t="shared" si="93"/>
        <v/>
      </c>
      <c r="N865" s="69" t="str">
        <f t="shared" si="94"/>
        <v/>
      </c>
      <c r="O865" s="69" t="str">
        <f>IF($N865="P",COUNTIF($N$9:$N$9781,"P")-'Rosa e Controlli'!$I$33,"0")</f>
        <v>0</v>
      </c>
      <c r="P865" s="69" t="str">
        <f>IF($N865="D",COUNTIF($N$9:$N$9781,"D")-'Rosa e Controlli'!$I$34,"0")</f>
        <v>0</v>
      </c>
      <c r="Q865" s="69" t="str">
        <f>IF($N865="C",COUNTIF($N$9:$N$9781,"C")-'Rosa e Controlli'!$I$35,"0")</f>
        <v>0</v>
      </c>
      <c r="R865" s="69" t="str">
        <f>IF($N865="A",COUNTIF($N$9:$N$9781,"A")-'Rosa e Controlli'!$I$36,"0")</f>
        <v>0</v>
      </c>
      <c r="S865" s="69">
        <f t="shared" si="95"/>
        <v>0</v>
      </c>
      <c r="T865" s="69" t="str">
        <f t="shared" si="96"/>
        <v/>
      </c>
      <c r="U865" s="69"/>
      <c r="V865" s="69"/>
      <c r="W865" s="69"/>
    </row>
    <row r="866" spans="1:23" x14ac:dyDescent="0.25">
      <c r="A866" s="61" t="str">
        <f t="shared" si="91"/>
        <v/>
      </c>
      <c r="B866" s="75"/>
      <c r="C866" s="72"/>
      <c r="D866" s="72"/>
      <c r="E866" s="73"/>
      <c r="F866" s="72"/>
      <c r="G866" s="72"/>
      <c r="H866" s="61" t="str">
        <f t="shared" si="92"/>
        <v/>
      </c>
      <c r="I866" s="62" t="str">
        <f t="shared" si="97"/>
        <v/>
      </c>
      <c r="J866" s="62" t="str">
        <f>IF(B866&lt;&gt;"",COUNTIF(B$9:$B10640,B866),"")</f>
        <v/>
      </c>
      <c r="K866" s="62"/>
      <c r="L866" s="62" t="str">
        <f>IF(B866&lt;&gt;"",COUNTIF(M$9:$M10640,F866),"")</f>
        <v/>
      </c>
      <c r="M866" s="62" t="str">
        <f t="shared" si="93"/>
        <v/>
      </c>
      <c r="N866" s="69" t="str">
        <f t="shared" si="94"/>
        <v/>
      </c>
      <c r="O866" s="69" t="str">
        <f>IF($N866="P",COUNTIF($N$9:$N$9781,"P")-'Rosa e Controlli'!$I$33,"0")</f>
        <v>0</v>
      </c>
      <c r="P866" s="69" t="str">
        <f>IF($N866="D",COUNTIF($N$9:$N$9781,"D")-'Rosa e Controlli'!$I$34,"0")</f>
        <v>0</v>
      </c>
      <c r="Q866" s="69" t="str">
        <f>IF($N866="C",COUNTIF($N$9:$N$9781,"C")-'Rosa e Controlli'!$I$35,"0")</f>
        <v>0</v>
      </c>
      <c r="R866" s="69" t="str">
        <f>IF($N866="A",COUNTIF($N$9:$N$9781,"A")-'Rosa e Controlli'!$I$36,"0")</f>
        <v>0</v>
      </c>
      <c r="S866" s="69">
        <f t="shared" si="95"/>
        <v>0</v>
      </c>
      <c r="T866" s="69" t="str">
        <f t="shared" si="96"/>
        <v/>
      </c>
      <c r="U866" s="69"/>
      <c r="V866" s="69"/>
      <c r="W866" s="69"/>
    </row>
    <row r="867" spans="1:23" x14ac:dyDescent="0.25">
      <c r="A867" s="61" t="str">
        <f t="shared" si="91"/>
        <v/>
      </c>
      <c r="B867" s="75"/>
      <c r="C867" s="72"/>
      <c r="D867" s="72"/>
      <c r="E867" s="73"/>
      <c r="F867" s="72"/>
      <c r="G867" s="72"/>
      <c r="H867" s="61" t="str">
        <f t="shared" si="92"/>
        <v/>
      </c>
      <c r="I867" s="62" t="str">
        <f t="shared" si="97"/>
        <v/>
      </c>
      <c r="J867" s="62" t="str">
        <f>IF(B867&lt;&gt;"",COUNTIF(B$9:$B10641,B867),"")</f>
        <v/>
      </c>
      <c r="K867" s="62"/>
      <c r="L867" s="62" t="str">
        <f>IF(B867&lt;&gt;"",COUNTIF(M$9:$M10641,F867),"")</f>
        <v/>
      </c>
      <c r="M867" s="62" t="str">
        <f t="shared" si="93"/>
        <v/>
      </c>
      <c r="N867" s="69" t="str">
        <f t="shared" si="94"/>
        <v/>
      </c>
      <c r="O867" s="69" t="str">
        <f>IF($N867="P",COUNTIF($N$9:$N$9781,"P")-'Rosa e Controlli'!$I$33,"0")</f>
        <v>0</v>
      </c>
      <c r="P867" s="69" t="str">
        <f>IF($N867="D",COUNTIF($N$9:$N$9781,"D")-'Rosa e Controlli'!$I$34,"0")</f>
        <v>0</v>
      </c>
      <c r="Q867" s="69" t="str">
        <f>IF($N867="C",COUNTIF($N$9:$N$9781,"C")-'Rosa e Controlli'!$I$35,"0")</f>
        <v>0</v>
      </c>
      <c r="R867" s="69" t="str">
        <f>IF($N867="A",COUNTIF($N$9:$N$9781,"A")-'Rosa e Controlli'!$I$36,"0")</f>
        <v>0</v>
      </c>
      <c r="S867" s="69">
        <f t="shared" si="95"/>
        <v>0</v>
      </c>
      <c r="T867" s="69" t="str">
        <f t="shared" si="96"/>
        <v/>
      </c>
      <c r="U867" s="69"/>
      <c r="V867" s="69"/>
      <c r="W867" s="69"/>
    </row>
    <row r="868" spans="1:23" x14ac:dyDescent="0.25">
      <c r="A868" s="61" t="str">
        <f t="shared" si="91"/>
        <v/>
      </c>
      <c r="B868" s="75"/>
      <c r="C868" s="72"/>
      <c r="D868" s="72"/>
      <c r="E868" s="73"/>
      <c r="F868" s="72"/>
      <c r="G868" s="72"/>
      <c r="H868" s="61" t="str">
        <f t="shared" si="92"/>
        <v/>
      </c>
      <c r="I868" s="62" t="str">
        <f t="shared" si="97"/>
        <v/>
      </c>
      <c r="J868" s="62" t="str">
        <f>IF(B868&lt;&gt;"",COUNTIF(B$9:$B10642,B868),"")</f>
        <v/>
      </c>
      <c r="K868" s="62"/>
      <c r="L868" s="62" t="str">
        <f>IF(B868&lt;&gt;"",COUNTIF(M$9:$M10642,F868),"")</f>
        <v/>
      </c>
      <c r="M868" s="62" t="str">
        <f t="shared" si="93"/>
        <v/>
      </c>
      <c r="N868" s="69" t="str">
        <f t="shared" si="94"/>
        <v/>
      </c>
      <c r="O868" s="69" t="str">
        <f>IF($N868="P",COUNTIF($N$9:$N$9781,"P")-'Rosa e Controlli'!$I$33,"0")</f>
        <v>0</v>
      </c>
      <c r="P868" s="69" t="str">
        <f>IF($N868="D",COUNTIF($N$9:$N$9781,"D")-'Rosa e Controlli'!$I$34,"0")</f>
        <v>0</v>
      </c>
      <c r="Q868" s="69" t="str">
        <f>IF($N868="C",COUNTIF($N$9:$N$9781,"C")-'Rosa e Controlli'!$I$35,"0")</f>
        <v>0</v>
      </c>
      <c r="R868" s="69" t="str">
        <f>IF($N868="A",COUNTIF($N$9:$N$9781,"A")-'Rosa e Controlli'!$I$36,"0")</f>
        <v>0</v>
      </c>
      <c r="S868" s="69">
        <f t="shared" si="95"/>
        <v>0</v>
      </c>
      <c r="T868" s="69" t="str">
        <f t="shared" si="96"/>
        <v/>
      </c>
      <c r="U868" s="69"/>
      <c r="V868" s="69"/>
      <c r="W868" s="69"/>
    </row>
    <row r="869" spans="1:23" x14ac:dyDescent="0.25">
      <c r="A869" s="61" t="str">
        <f t="shared" si="91"/>
        <v/>
      </c>
      <c r="B869" s="75"/>
      <c r="C869" s="72"/>
      <c r="D869" s="72"/>
      <c r="E869" s="73"/>
      <c r="F869" s="72"/>
      <c r="G869" s="72"/>
      <c r="H869" s="61" t="str">
        <f t="shared" si="92"/>
        <v/>
      </c>
      <c r="I869" s="62" t="str">
        <f t="shared" si="97"/>
        <v/>
      </c>
      <c r="J869" s="62" t="str">
        <f>IF(B869&lt;&gt;"",COUNTIF(B$9:$B10643,B869),"")</f>
        <v/>
      </c>
      <c r="K869" s="62"/>
      <c r="L869" s="62" t="str">
        <f>IF(B869&lt;&gt;"",COUNTIF(M$9:$M10643,F869),"")</f>
        <v/>
      </c>
      <c r="M869" s="62" t="str">
        <f t="shared" si="93"/>
        <v/>
      </c>
      <c r="N869" s="69" t="str">
        <f t="shared" si="94"/>
        <v/>
      </c>
      <c r="O869" s="69" t="str">
        <f>IF($N869="P",COUNTIF($N$9:$N$9781,"P")-'Rosa e Controlli'!$I$33,"0")</f>
        <v>0</v>
      </c>
      <c r="P869" s="69" t="str">
        <f>IF($N869="D",COUNTIF($N$9:$N$9781,"D")-'Rosa e Controlli'!$I$34,"0")</f>
        <v>0</v>
      </c>
      <c r="Q869" s="69" t="str">
        <f>IF($N869="C",COUNTIF($N$9:$N$9781,"C")-'Rosa e Controlli'!$I$35,"0")</f>
        <v>0</v>
      </c>
      <c r="R869" s="69" t="str">
        <f>IF($N869="A",COUNTIF($N$9:$N$9781,"A")-'Rosa e Controlli'!$I$36,"0")</f>
        <v>0</v>
      </c>
      <c r="S869" s="69">
        <f t="shared" si="95"/>
        <v>0</v>
      </c>
      <c r="T869" s="69" t="str">
        <f t="shared" si="96"/>
        <v/>
      </c>
      <c r="U869" s="69"/>
      <c r="V869" s="69"/>
      <c r="W869" s="69"/>
    </row>
    <row r="870" spans="1:23" x14ac:dyDescent="0.25">
      <c r="A870" s="61" t="str">
        <f t="shared" si="91"/>
        <v/>
      </c>
      <c r="B870" s="75"/>
      <c r="C870" s="72"/>
      <c r="D870" s="72"/>
      <c r="E870" s="73"/>
      <c r="F870" s="72"/>
      <c r="G870" s="72"/>
      <c r="H870" s="61" t="str">
        <f t="shared" si="92"/>
        <v/>
      </c>
      <c r="I870" s="62" t="str">
        <f t="shared" si="97"/>
        <v/>
      </c>
      <c r="J870" s="62" t="str">
        <f>IF(B870&lt;&gt;"",COUNTIF(B$9:$B10644,B870),"")</f>
        <v/>
      </c>
      <c r="K870" s="62"/>
      <c r="L870" s="62" t="str">
        <f>IF(B870&lt;&gt;"",COUNTIF(M$9:$M10644,F870),"")</f>
        <v/>
      </c>
      <c r="M870" s="62" t="str">
        <f t="shared" si="93"/>
        <v/>
      </c>
      <c r="N870" s="69" t="str">
        <f t="shared" si="94"/>
        <v/>
      </c>
      <c r="O870" s="69" t="str">
        <f>IF($N870="P",COUNTIF($N$9:$N$9781,"P")-'Rosa e Controlli'!$I$33,"0")</f>
        <v>0</v>
      </c>
      <c r="P870" s="69" t="str">
        <f>IF($N870="D",COUNTIF($N$9:$N$9781,"D")-'Rosa e Controlli'!$I$34,"0")</f>
        <v>0</v>
      </c>
      <c r="Q870" s="69" t="str">
        <f>IF($N870="C",COUNTIF($N$9:$N$9781,"C")-'Rosa e Controlli'!$I$35,"0")</f>
        <v>0</v>
      </c>
      <c r="R870" s="69" t="str">
        <f>IF($N870="A",COUNTIF($N$9:$N$9781,"A")-'Rosa e Controlli'!$I$36,"0")</f>
        <v>0</v>
      </c>
      <c r="S870" s="69">
        <f t="shared" si="95"/>
        <v>0</v>
      </c>
      <c r="T870" s="69" t="str">
        <f t="shared" si="96"/>
        <v/>
      </c>
      <c r="U870" s="69"/>
      <c r="V870" s="69"/>
      <c r="W870" s="69"/>
    </row>
    <row r="871" spans="1:23" x14ac:dyDescent="0.25">
      <c r="A871" s="61" t="str">
        <f t="shared" si="91"/>
        <v/>
      </c>
      <c r="B871" s="75"/>
      <c r="C871" s="72"/>
      <c r="D871" s="72"/>
      <c r="E871" s="73"/>
      <c r="F871" s="72"/>
      <c r="G871" s="72"/>
      <c r="H871" s="61" t="str">
        <f t="shared" si="92"/>
        <v/>
      </c>
      <c r="I871" s="62" t="str">
        <f t="shared" si="97"/>
        <v/>
      </c>
      <c r="J871" s="62" t="str">
        <f>IF(B871&lt;&gt;"",COUNTIF(B$9:$B10645,B871),"")</f>
        <v/>
      </c>
      <c r="K871" s="62"/>
      <c r="L871" s="62" t="str">
        <f>IF(B871&lt;&gt;"",COUNTIF(M$9:$M10645,F871),"")</f>
        <v/>
      </c>
      <c r="M871" s="62" t="str">
        <f t="shared" si="93"/>
        <v/>
      </c>
      <c r="N871" s="69" t="str">
        <f t="shared" si="94"/>
        <v/>
      </c>
      <c r="O871" s="69" t="str">
        <f>IF($N871="P",COUNTIF($N$9:$N$9781,"P")-'Rosa e Controlli'!$I$33,"0")</f>
        <v>0</v>
      </c>
      <c r="P871" s="69" t="str">
        <f>IF($N871="D",COUNTIF($N$9:$N$9781,"D")-'Rosa e Controlli'!$I$34,"0")</f>
        <v>0</v>
      </c>
      <c r="Q871" s="69" t="str">
        <f>IF($N871="C",COUNTIF($N$9:$N$9781,"C")-'Rosa e Controlli'!$I$35,"0")</f>
        <v>0</v>
      </c>
      <c r="R871" s="69" t="str">
        <f>IF($N871="A",COUNTIF($N$9:$N$9781,"A")-'Rosa e Controlli'!$I$36,"0")</f>
        <v>0</v>
      </c>
      <c r="S871" s="69">
        <f t="shared" si="95"/>
        <v>0</v>
      </c>
      <c r="T871" s="69" t="str">
        <f t="shared" si="96"/>
        <v/>
      </c>
      <c r="U871" s="69"/>
      <c r="V871" s="69"/>
      <c r="W871" s="69"/>
    </row>
    <row r="872" spans="1:23" x14ac:dyDescent="0.25">
      <c r="A872" s="61" t="str">
        <f t="shared" si="91"/>
        <v/>
      </c>
      <c r="B872" s="75"/>
      <c r="C872" s="72"/>
      <c r="D872" s="72"/>
      <c r="E872" s="73"/>
      <c r="F872" s="72"/>
      <c r="G872" s="72"/>
      <c r="H872" s="61" t="str">
        <f t="shared" si="92"/>
        <v/>
      </c>
      <c r="I872" s="62" t="str">
        <f t="shared" si="97"/>
        <v/>
      </c>
      <c r="J872" s="62" t="str">
        <f>IF(B872&lt;&gt;"",COUNTIF(B$9:$B10646,B872),"")</f>
        <v/>
      </c>
      <c r="K872" s="62"/>
      <c r="L872" s="62" t="str">
        <f>IF(B872&lt;&gt;"",COUNTIF(M$9:$M10646,F872),"")</f>
        <v/>
      </c>
      <c r="M872" s="62" t="str">
        <f t="shared" si="93"/>
        <v/>
      </c>
      <c r="N872" s="69" t="str">
        <f t="shared" si="94"/>
        <v/>
      </c>
      <c r="O872" s="69" t="str">
        <f>IF($N872="P",COUNTIF($N$9:$N$9781,"P")-'Rosa e Controlli'!$I$33,"0")</f>
        <v>0</v>
      </c>
      <c r="P872" s="69" t="str">
        <f>IF($N872="D",COUNTIF($N$9:$N$9781,"D")-'Rosa e Controlli'!$I$34,"0")</f>
        <v>0</v>
      </c>
      <c r="Q872" s="69" t="str">
        <f>IF($N872="C",COUNTIF($N$9:$N$9781,"C")-'Rosa e Controlli'!$I$35,"0")</f>
        <v>0</v>
      </c>
      <c r="R872" s="69" t="str">
        <f>IF($N872="A",COUNTIF($N$9:$N$9781,"A")-'Rosa e Controlli'!$I$36,"0")</f>
        <v>0</v>
      </c>
      <c r="S872" s="69">
        <f t="shared" si="95"/>
        <v>0</v>
      </c>
      <c r="T872" s="69" t="str">
        <f t="shared" si="96"/>
        <v/>
      </c>
      <c r="U872" s="69"/>
      <c r="V872" s="69"/>
      <c r="W872" s="69"/>
    </row>
    <row r="873" spans="1:23" x14ac:dyDescent="0.25">
      <c r="A873" s="61" t="str">
        <f t="shared" si="91"/>
        <v/>
      </c>
      <c r="B873" s="75"/>
      <c r="C873" s="72"/>
      <c r="D873" s="72"/>
      <c r="E873" s="73"/>
      <c r="F873" s="72"/>
      <c r="G873" s="72"/>
      <c r="H873" s="61" t="str">
        <f t="shared" si="92"/>
        <v/>
      </c>
      <c r="I873" s="62" t="str">
        <f t="shared" si="97"/>
        <v/>
      </c>
      <c r="J873" s="62" t="str">
        <f>IF(B873&lt;&gt;"",COUNTIF(B$9:$B10647,B873),"")</f>
        <v/>
      </c>
      <c r="K873" s="62"/>
      <c r="L873" s="62" t="str">
        <f>IF(B873&lt;&gt;"",COUNTIF(M$9:$M10647,F873),"")</f>
        <v/>
      </c>
      <c r="M873" s="62" t="str">
        <f t="shared" si="93"/>
        <v/>
      </c>
      <c r="N873" s="69" t="str">
        <f t="shared" si="94"/>
        <v/>
      </c>
      <c r="O873" s="69" t="str">
        <f>IF($N873="P",COUNTIF($N$9:$N$9781,"P")-'Rosa e Controlli'!$I$33,"0")</f>
        <v>0</v>
      </c>
      <c r="P873" s="69" t="str">
        <f>IF($N873="D",COUNTIF($N$9:$N$9781,"D")-'Rosa e Controlli'!$I$34,"0")</f>
        <v>0</v>
      </c>
      <c r="Q873" s="69" t="str">
        <f>IF($N873="C",COUNTIF($N$9:$N$9781,"C")-'Rosa e Controlli'!$I$35,"0")</f>
        <v>0</v>
      </c>
      <c r="R873" s="69" t="str">
        <f>IF($N873="A",COUNTIF($N$9:$N$9781,"A")-'Rosa e Controlli'!$I$36,"0")</f>
        <v>0</v>
      </c>
      <c r="S873" s="69">
        <f t="shared" si="95"/>
        <v>0</v>
      </c>
      <c r="T873" s="69" t="str">
        <f t="shared" si="96"/>
        <v/>
      </c>
      <c r="U873" s="69"/>
      <c r="V873" s="69"/>
      <c r="W873" s="69"/>
    </row>
    <row r="874" spans="1:23" x14ac:dyDescent="0.25">
      <c r="A874" s="61" t="str">
        <f t="shared" si="91"/>
        <v/>
      </c>
      <c r="B874" s="75"/>
      <c r="C874" s="72"/>
      <c r="D874" s="72"/>
      <c r="E874" s="73"/>
      <c r="F874" s="72"/>
      <c r="G874" s="72"/>
      <c r="H874" s="61" t="str">
        <f t="shared" si="92"/>
        <v/>
      </c>
      <c r="I874" s="62" t="str">
        <f t="shared" si="97"/>
        <v/>
      </c>
      <c r="J874" s="62" t="str">
        <f>IF(B874&lt;&gt;"",COUNTIF(B$9:$B10648,B874),"")</f>
        <v/>
      </c>
      <c r="K874" s="62"/>
      <c r="L874" s="62" t="str">
        <f>IF(B874&lt;&gt;"",COUNTIF(M$9:$M10648,F874),"")</f>
        <v/>
      </c>
      <c r="M874" s="62" t="str">
        <f t="shared" si="93"/>
        <v/>
      </c>
      <c r="N874" s="69" t="str">
        <f t="shared" si="94"/>
        <v/>
      </c>
      <c r="O874" s="69" t="str">
        <f>IF($N874="P",COUNTIF($N$9:$N$9781,"P")-'Rosa e Controlli'!$I$33,"0")</f>
        <v>0</v>
      </c>
      <c r="P874" s="69" t="str">
        <f>IF($N874="D",COUNTIF($N$9:$N$9781,"D")-'Rosa e Controlli'!$I$34,"0")</f>
        <v>0</v>
      </c>
      <c r="Q874" s="69" t="str">
        <f>IF($N874="C",COUNTIF($N$9:$N$9781,"C")-'Rosa e Controlli'!$I$35,"0")</f>
        <v>0</v>
      </c>
      <c r="R874" s="69" t="str">
        <f>IF($N874="A",COUNTIF($N$9:$N$9781,"A")-'Rosa e Controlli'!$I$36,"0")</f>
        <v>0</v>
      </c>
      <c r="S874" s="69">
        <f t="shared" si="95"/>
        <v>0</v>
      </c>
      <c r="T874" s="69" t="str">
        <f t="shared" si="96"/>
        <v/>
      </c>
      <c r="U874" s="69"/>
      <c r="V874" s="69"/>
      <c r="W874" s="69"/>
    </row>
    <row r="875" spans="1:23" x14ac:dyDescent="0.25">
      <c r="A875" s="61" t="str">
        <f t="shared" si="91"/>
        <v/>
      </c>
      <c r="B875" s="75"/>
      <c r="C875" s="72"/>
      <c r="D875" s="72"/>
      <c r="E875" s="73"/>
      <c r="F875" s="72"/>
      <c r="G875" s="72"/>
      <c r="H875" s="61" t="str">
        <f t="shared" si="92"/>
        <v/>
      </c>
      <c r="I875" s="62" t="str">
        <f t="shared" si="97"/>
        <v/>
      </c>
      <c r="J875" s="62" t="str">
        <f>IF(B875&lt;&gt;"",COUNTIF(B$9:$B10649,B875),"")</f>
        <v/>
      </c>
      <c r="K875" s="62"/>
      <c r="L875" s="62" t="str">
        <f>IF(B875&lt;&gt;"",COUNTIF(M$9:$M10649,F875),"")</f>
        <v/>
      </c>
      <c r="M875" s="62" t="str">
        <f t="shared" si="93"/>
        <v/>
      </c>
      <c r="N875" s="69" t="str">
        <f t="shared" si="94"/>
        <v/>
      </c>
      <c r="O875" s="69" t="str">
        <f>IF($N875="P",COUNTIF($N$9:$N$9781,"P")-'Rosa e Controlli'!$I$33,"0")</f>
        <v>0</v>
      </c>
      <c r="P875" s="69" t="str">
        <f>IF($N875="D",COUNTIF($N$9:$N$9781,"D")-'Rosa e Controlli'!$I$34,"0")</f>
        <v>0</v>
      </c>
      <c r="Q875" s="69" t="str">
        <f>IF($N875="C",COUNTIF($N$9:$N$9781,"C")-'Rosa e Controlli'!$I$35,"0")</f>
        <v>0</v>
      </c>
      <c r="R875" s="69" t="str">
        <f>IF($N875="A",COUNTIF($N$9:$N$9781,"A")-'Rosa e Controlli'!$I$36,"0")</f>
        <v>0</v>
      </c>
      <c r="S875" s="69">
        <f t="shared" si="95"/>
        <v>0</v>
      </c>
      <c r="T875" s="69" t="str">
        <f t="shared" si="96"/>
        <v/>
      </c>
      <c r="U875" s="69"/>
      <c r="V875" s="69"/>
      <c r="W875" s="69"/>
    </row>
    <row r="876" spans="1:23" x14ac:dyDescent="0.25">
      <c r="A876" s="61" t="str">
        <f t="shared" si="91"/>
        <v/>
      </c>
      <c r="B876" s="75"/>
      <c r="C876" s="72"/>
      <c r="D876" s="72"/>
      <c r="E876" s="73"/>
      <c r="F876" s="72"/>
      <c r="G876" s="72"/>
      <c r="H876" s="61" t="str">
        <f t="shared" si="92"/>
        <v/>
      </c>
      <c r="I876" s="62" t="str">
        <f t="shared" si="97"/>
        <v/>
      </c>
      <c r="J876" s="62" t="str">
        <f>IF(B876&lt;&gt;"",COUNTIF(B$9:$B10650,B876),"")</f>
        <v/>
      </c>
      <c r="K876" s="62"/>
      <c r="L876" s="62" t="str">
        <f>IF(B876&lt;&gt;"",COUNTIF(M$9:$M10650,F876),"")</f>
        <v/>
      </c>
      <c r="M876" s="62" t="str">
        <f t="shared" si="93"/>
        <v/>
      </c>
      <c r="N876" s="69" t="str">
        <f t="shared" si="94"/>
        <v/>
      </c>
      <c r="O876" s="69" t="str">
        <f>IF($N876="P",COUNTIF($N$9:$N$9781,"P")-'Rosa e Controlli'!$I$33,"0")</f>
        <v>0</v>
      </c>
      <c r="P876" s="69" t="str">
        <f>IF($N876="D",COUNTIF($N$9:$N$9781,"D")-'Rosa e Controlli'!$I$34,"0")</f>
        <v>0</v>
      </c>
      <c r="Q876" s="69" t="str">
        <f>IF($N876="C",COUNTIF($N$9:$N$9781,"C")-'Rosa e Controlli'!$I$35,"0")</f>
        <v>0</v>
      </c>
      <c r="R876" s="69" t="str">
        <f>IF($N876="A",COUNTIF($N$9:$N$9781,"A")-'Rosa e Controlli'!$I$36,"0")</f>
        <v>0</v>
      </c>
      <c r="S876" s="69">
        <f t="shared" si="95"/>
        <v>0</v>
      </c>
      <c r="T876" s="69" t="str">
        <f t="shared" si="96"/>
        <v/>
      </c>
      <c r="U876" s="69"/>
      <c r="V876" s="69"/>
      <c r="W876" s="69"/>
    </row>
    <row r="877" spans="1:23" x14ac:dyDescent="0.25">
      <c r="A877" s="61" t="str">
        <f t="shared" si="91"/>
        <v/>
      </c>
      <c r="B877" s="75"/>
      <c r="C877" s="72"/>
      <c r="D877" s="72"/>
      <c r="E877" s="73"/>
      <c r="F877" s="72"/>
      <c r="G877" s="72"/>
      <c r="H877" s="61" t="str">
        <f t="shared" si="92"/>
        <v/>
      </c>
      <c r="I877" s="62" t="str">
        <f t="shared" si="97"/>
        <v/>
      </c>
      <c r="J877" s="62" t="str">
        <f>IF(B877&lt;&gt;"",COUNTIF(B$9:$B10651,B877),"")</f>
        <v/>
      </c>
      <c r="K877" s="62"/>
      <c r="L877" s="62" t="str">
        <f>IF(B877&lt;&gt;"",COUNTIF(M$9:$M10651,F877),"")</f>
        <v/>
      </c>
      <c r="M877" s="62" t="str">
        <f t="shared" si="93"/>
        <v/>
      </c>
      <c r="N877" s="69" t="str">
        <f t="shared" si="94"/>
        <v/>
      </c>
      <c r="O877" s="69" t="str">
        <f>IF($N877="P",COUNTIF($N$9:$N$9781,"P")-'Rosa e Controlli'!$I$33,"0")</f>
        <v>0</v>
      </c>
      <c r="P877" s="69" t="str">
        <f>IF($N877="D",COUNTIF($N$9:$N$9781,"D")-'Rosa e Controlli'!$I$34,"0")</f>
        <v>0</v>
      </c>
      <c r="Q877" s="69" t="str">
        <f>IF($N877="C",COUNTIF($N$9:$N$9781,"C")-'Rosa e Controlli'!$I$35,"0")</f>
        <v>0</v>
      </c>
      <c r="R877" s="69" t="str">
        <f>IF($N877="A",COUNTIF($N$9:$N$9781,"A")-'Rosa e Controlli'!$I$36,"0")</f>
        <v>0</v>
      </c>
      <c r="S877" s="69">
        <f t="shared" si="95"/>
        <v>0</v>
      </c>
      <c r="T877" s="69" t="str">
        <f t="shared" si="96"/>
        <v/>
      </c>
      <c r="U877" s="69"/>
      <c r="V877" s="69"/>
      <c r="W877" s="69"/>
    </row>
    <row r="878" spans="1:23" x14ac:dyDescent="0.25">
      <c r="A878" s="61" t="str">
        <f t="shared" si="91"/>
        <v/>
      </c>
      <c r="B878" s="75"/>
      <c r="C878" s="72"/>
      <c r="D878" s="72"/>
      <c r="E878" s="73"/>
      <c r="F878" s="72"/>
      <c r="G878" s="72"/>
      <c r="H878" s="61" t="str">
        <f t="shared" si="92"/>
        <v/>
      </c>
      <c r="I878" s="62" t="str">
        <f t="shared" si="97"/>
        <v/>
      </c>
      <c r="J878" s="62" t="str">
        <f>IF(B878&lt;&gt;"",COUNTIF(B$9:$B10652,B878),"")</f>
        <v/>
      </c>
      <c r="K878" s="62"/>
      <c r="L878" s="62" t="str">
        <f>IF(B878&lt;&gt;"",COUNTIF(M$9:$M10652,F878),"")</f>
        <v/>
      </c>
      <c r="M878" s="62" t="str">
        <f t="shared" si="93"/>
        <v/>
      </c>
      <c r="N878" s="69" t="str">
        <f t="shared" si="94"/>
        <v/>
      </c>
      <c r="O878" s="69" t="str">
        <f>IF($N878="P",COUNTIF($N$9:$N$9781,"P")-'Rosa e Controlli'!$I$33,"0")</f>
        <v>0</v>
      </c>
      <c r="P878" s="69" t="str">
        <f>IF($N878="D",COUNTIF($N$9:$N$9781,"D")-'Rosa e Controlli'!$I$34,"0")</f>
        <v>0</v>
      </c>
      <c r="Q878" s="69" t="str">
        <f>IF($N878="C",COUNTIF($N$9:$N$9781,"C")-'Rosa e Controlli'!$I$35,"0")</f>
        <v>0</v>
      </c>
      <c r="R878" s="69" t="str">
        <f>IF($N878="A",COUNTIF($N$9:$N$9781,"A")-'Rosa e Controlli'!$I$36,"0")</f>
        <v>0</v>
      </c>
      <c r="S878" s="69">
        <f t="shared" si="95"/>
        <v>0</v>
      </c>
      <c r="T878" s="69" t="str">
        <f t="shared" si="96"/>
        <v/>
      </c>
      <c r="U878" s="69"/>
      <c r="V878" s="69"/>
      <c r="W878" s="69"/>
    </row>
    <row r="879" spans="1:23" x14ac:dyDescent="0.25">
      <c r="A879" s="61" t="str">
        <f t="shared" si="91"/>
        <v/>
      </c>
      <c r="B879" s="75"/>
      <c r="C879" s="72"/>
      <c r="D879" s="72"/>
      <c r="E879" s="73"/>
      <c r="F879" s="72"/>
      <c r="G879" s="72"/>
      <c r="H879" s="61" t="str">
        <f t="shared" si="92"/>
        <v/>
      </c>
      <c r="I879" s="62" t="str">
        <f t="shared" si="97"/>
        <v/>
      </c>
      <c r="J879" s="62" t="str">
        <f>IF(B879&lt;&gt;"",COUNTIF(B$9:$B10653,B879),"")</f>
        <v/>
      </c>
      <c r="K879" s="62"/>
      <c r="L879" s="62" t="str">
        <f>IF(B879&lt;&gt;"",COUNTIF(M$9:$M10653,F879),"")</f>
        <v/>
      </c>
      <c r="M879" s="62" t="str">
        <f t="shared" si="93"/>
        <v/>
      </c>
      <c r="N879" s="69" t="str">
        <f t="shared" si="94"/>
        <v/>
      </c>
      <c r="O879" s="69" t="str">
        <f>IF($N879="P",COUNTIF($N$9:$N$9781,"P")-'Rosa e Controlli'!$I$33,"0")</f>
        <v>0</v>
      </c>
      <c r="P879" s="69" t="str">
        <f>IF($N879="D",COUNTIF($N$9:$N$9781,"D")-'Rosa e Controlli'!$I$34,"0")</f>
        <v>0</v>
      </c>
      <c r="Q879" s="69" t="str">
        <f>IF($N879="C",COUNTIF($N$9:$N$9781,"C")-'Rosa e Controlli'!$I$35,"0")</f>
        <v>0</v>
      </c>
      <c r="R879" s="69" t="str">
        <f>IF($N879="A",COUNTIF($N$9:$N$9781,"A")-'Rosa e Controlli'!$I$36,"0")</f>
        <v>0</v>
      </c>
      <c r="S879" s="69">
        <f t="shared" si="95"/>
        <v>0</v>
      </c>
      <c r="T879" s="69" t="str">
        <f t="shared" si="96"/>
        <v/>
      </c>
      <c r="U879" s="69"/>
      <c r="V879" s="69"/>
      <c r="W879" s="69"/>
    </row>
    <row r="880" spans="1:23" x14ac:dyDescent="0.25">
      <c r="A880" s="61" t="str">
        <f t="shared" si="91"/>
        <v/>
      </c>
      <c r="B880" s="75"/>
      <c r="C880" s="72"/>
      <c r="D880" s="72"/>
      <c r="E880" s="73"/>
      <c r="F880" s="72"/>
      <c r="G880" s="72"/>
      <c r="H880" s="61" t="str">
        <f t="shared" si="92"/>
        <v/>
      </c>
      <c r="I880" s="62" t="str">
        <f t="shared" si="97"/>
        <v/>
      </c>
      <c r="J880" s="62" t="str">
        <f>IF(B880&lt;&gt;"",COUNTIF(B$9:$B10654,B880),"")</f>
        <v/>
      </c>
      <c r="K880" s="62"/>
      <c r="L880" s="62" t="str">
        <f>IF(B880&lt;&gt;"",COUNTIF(M$9:$M10654,F880),"")</f>
        <v/>
      </c>
      <c r="M880" s="62" t="str">
        <f t="shared" si="93"/>
        <v/>
      </c>
      <c r="N880" s="69" t="str">
        <f t="shared" si="94"/>
        <v/>
      </c>
      <c r="O880" s="69" t="str">
        <f>IF($N880="P",COUNTIF($N$9:$N$9781,"P")-'Rosa e Controlli'!$I$33,"0")</f>
        <v>0</v>
      </c>
      <c r="P880" s="69" t="str">
        <f>IF($N880="D",COUNTIF($N$9:$N$9781,"D")-'Rosa e Controlli'!$I$34,"0")</f>
        <v>0</v>
      </c>
      <c r="Q880" s="69" t="str">
        <f>IF($N880="C",COUNTIF($N$9:$N$9781,"C")-'Rosa e Controlli'!$I$35,"0")</f>
        <v>0</v>
      </c>
      <c r="R880" s="69" t="str">
        <f>IF($N880="A",COUNTIF($N$9:$N$9781,"A")-'Rosa e Controlli'!$I$36,"0")</f>
        <v>0</v>
      </c>
      <c r="S880" s="69">
        <f t="shared" si="95"/>
        <v>0</v>
      </c>
      <c r="T880" s="69" t="str">
        <f t="shared" si="96"/>
        <v/>
      </c>
      <c r="U880" s="69"/>
      <c r="V880" s="69"/>
      <c r="W880" s="69"/>
    </row>
    <row r="881" spans="1:23" x14ac:dyDescent="0.25">
      <c r="A881" s="61" t="str">
        <f t="shared" si="91"/>
        <v/>
      </c>
      <c r="B881" s="75"/>
      <c r="C881" s="72"/>
      <c r="D881" s="72"/>
      <c r="E881" s="73"/>
      <c r="F881" s="72"/>
      <c r="G881" s="72"/>
      <c r="H881" s="61" t="str">
        <f t="shared" si="92"/>
        <v/>
      </c>
      <c r="I881" s="62" t="str">
        <f t="shared" si="97"/>
        <v/>
      </c>
      <c r="J881" s="62" t="str">
        <f>IF(B881&lt;&gt;"",COUNTIF(B$9:$B10655,B881),"")</f>
        <v/>
      </c>
      <c r="K881" s="62"/>
      <c r="L881" s="62" t="str">
        <f>IF(B881&lt;&gt;"",COUNTIF(M$9:$M10655,F881),"")</f>
        <v/>
      </c>
      <c r="M881" s="62" t="str">
        <f t="shared" si="93"/>
        <v/>
      </c>
      <c r="N881" s="69" t="str">
        <f t="shared" si="94"/>
        <v/>
      </c>
      <c r="O881" s="69" t="str">
        <f>IF($N881="P",COUNTIF($N$9:$N$9781,"P")-'Rosa e Controlli'!$I$33,"0")</f>
        <v>0</v>
      </c>
      <c r="P881" s="69" t="str">
        <f>IF($N881="D",COUNTIF($N$9:$N$9781,"D")-'Rosa e Controlli'!$I$34,"0")</f>
        <v>0</v>
      </c>
      <c r="Q881" s="69" t="str">
        <f>IF($N881="C",COUNTIF($N$9:$N$9781,"C")-'Rosa e Controlli'!$I$35,"0")</f>
        <v>0</v>
      </c>
      <c r="R881" s="69" t="str">
        <f>IF($N881="A",COUNTIF($N$9:$N$9781,"A")-'Rosa e Controlli'!$I$36,"0")</f>
        <v>0</v>
      </c>
      <c r="S881" s="69">
        <f t="shared" si="95"/>
        <v>0</v>
      </c>
      <c r="T881" s="69" t="str">
        <f t="shared" si="96"/>
        <v/>
      </c>
      <c r="U881" s="69"/>
      <c r="V881" s="69"/>
      <c r="W881" s="69"/>
    </row>
    <row r="882" spans="1:23" x14ac:dyDescent="0.25">
      <c r="A882" s="61" t="str">
        <f t="shared" si="91"/>
        <v/>
      </c>
      <c r="B882" s="75"/>
      <c r="C882" s="72"/>
      <c r="D882" s="72"/>
      <c r="E882" s="73"/>
      <c r="F882" s="72"/>
      <c r="G882" s="72"/>
      <c r="H882" s="61" t="str">
        <f t="shared" si="92"/>
        <v/>
      </c>
      <c r="I882" s="62" t="str">
        <f t="shared" si="97"/>
        <v/>
      </c>
      <c r="J882" s="62" t="str">
        <f>IF(B882&lt;&gt;"",COUNTIF(B$9:$B10656,B882),"")</f>
        <v/>
      </c>
      <c r="K882" s="62"/>
      <c r="L882" s="62" t="str">
        <f>IF(B882&lt;&gt;"",COUNTIF(M$9:$M10656,F882),"")</f>
        <v/>
      </c>
      <c r="M882" s="62" t="str">
        <f t="shared" si="93"/>
        <v/>
      </c>
      <c r="N882" s="69" t="str">
        <f t="shared" si="94"/>
        <v/>
      </c>
      <c r="O882" s="69" t="str">
        <f>IF($N882="P",COUNTIF($N$9:$N$9781,"P")-'Rosa e Controlli'!$I$33,"0")</f>
        <v>0</v>
      </c>
      <c r="P882" s="69" t="str">
        <f>IF($N882="D",COUNTIF($N$9:$N$9781,"D")-'Rosa e Controlli'!$I$34,"0")</f>
        <v>0</v>
      </c>
      <c r="Q882" s="69" t="str">
        <f>IF($N882="C",COUNTIF($N$9:$N$9781,"C")-'Rosa e Controlli'!$I$35,"0")</f>
        <v>0</v>
      </c>
      <c r="R882" s="69" t="str">
        <f>IF($N882="A",COUNTIF($N$9:$N$9781,"A")-'Rosa e Controlli'!$I$36,"0")</f>
        <v>0</v>
      </c>
      <c r="S882" s="69">
        <f t="shared" si="95"/>
        <v>0</v>
      </c>
      <c r="T882" s="69" t="str">
        <f t="shared" si="96"/>
        <v/>
      </c>
      <c r="U882" s="69"/>
      <c r="V882" s="69"/>
      <c r="W882" s="69"/>
    </row>
    <row r="883" spans="1:23" x14ac:dyDescent="0.25">
      <c r="A883" s="61" t="str">
        <f t="shared" si="91"/>
        <v/>
      </c>
      <c r="B883" s="75"/>
      <c r="C883" s="72"/>
      <c r="D883" s="72"/>
      <c r="E883" s="73"/>
      <c r="F883" s="72"/>
      <c r="G883" s="72"/>
      <c r="H883" s="61" t="str">
        <f t="shared" si="92"/>
        <v/>
      </c>
      <c r="I883" s="62" t="str">
        <f t="shared" si="97"/>
        <v/>
      </c>
      <c r="J883" s="62" t="str">
        <f>IF(B883&lt;&gt;"",COUNTIF(B$9:$B10657,B883),"")</f>
        <v/>
      </c>
      <c r="K883" s="62"/>
      <c r="L883" s="62" t="str">
        <f>IF(B883&lt;&gt;"",COUNTIF(M$9:$M10657,F883),"")</f>
        <v/>
      </c>
      <c r="M883" s="62" t="str">
        <f t="shared" si="93"/>
        <v/>
      </c>
      <c r="N883" s="69" t="str">
        <f t="shared" si="94"/>
        <v/>
      </c>
      <c r="O883" s="69" t="str">
        <f>IF($N883="P",COUNTIF($N$9:$N$9781,"P")-'Rosa e Controlli'!$I$33,"0")</f>
        <v>0</v>
      </c>
      <c r="P883" s="69" t="str">
        <f>IF($N883="D",COUNTIF($N$9:$N$9781,"D")-'Rosa e Controlli'!$I$34,"0")</f>
        <v>0</v>
      </c>
      <c r="Q883" s="69" t="str">
        <f>IF($N883="C",COUNTIF($N$9:$N$9781,"C")-'Rosa e Controlli'!$I$35,"0")</f>
        <v>0</v>
      </c>
      <c r="R883" s="69" t="str">
        <f>IF($N883="A",COUNTIF($N$9:$N$9781,"A")-'Rosa e Controlli'!$I$36,"0")</f>
        <v>0</v>
      </c>
      <c r="S883" s="69">
        <f t="shared" si="95"/>
        <v>0</v>
      </c>
      <c r="T883" s="69" t="str">
        <f t="shared" si="96"/>
        <v/>
      </c>
      <c r="U883" s="69"/>
      <c r="V883" s="69"/>
      <c r="W883" s="69"/>
    </row>
    <row r="884" spans="1:23" x14ac:dyDescent="0.25">
      <c r="A884" s="61" t="str">
        <f t="shared" si="91"/>
        <v/>
      </c>
      <c r="B884" s="75"/>
      <c r="C884" s="72"/>
      <c r="D884" s="72"/>
      <c r="E884" s="73"/>
      <c r="F884" s="72"/>
      <c r="G884" s="72"/>
      <c r="H884" s="61" t="str">
        <f t="shared" si="92"/>
        <v/>
      </c>
      <c r="I884" s="62" t="str">
        <f t="shared" si="97"/>
        <v/>
      </c>
      <c r="J884" s="62" t="str">
        <f>IF(B884&lt;&gt;"",COUNTIF(B$9:$B10658,B884),"")</f>
        <v/>
      </c>
      <c r="K884" s="62"/>
      <c r="L884" s="62" t="str">
        <f>IF(B884&lt;&gt;"",COUNTIF(M$9:$M10658,F884),"")</f>
        <v/>
      </c>
      <c r="M884" s="62" t="str">
        <f t="shared" si="93"/>
        <v/>
      </c>
      <c r="N884" s="69" t="str">
        <f t="shared" si="94"/>
        <v/>
      </c>
      <c r="O884" s="69" t="str">
        <f>IF($N884="P",COUNTIF($N$9:$N$9781,"P")-'Rosa e Controlli'!$I$33,"0")</f>
        <v>0</v>
      </c>
      <c r="P884" s="69" t="str">
        <f>IF($N884="D",COUNTIF($N$9:$N$9781,"D")-'Rosa e Controlli'!$I$34,"0")</f>
        <v>0</v>
      </c>
      <c r="Q884" s="69" t="str">
        <f>IF($N884="C",COUNTIF($N$9:$N$9781,"C")-'Rosa e Controlli'!$I$35,"0")</f>
        <v>0</v>
      </c>
      <c r="R884" s="69" t="str">
        <f>IF($N884="A",COUNTIF($N$9:$N$9781,"A")-'Rosa e Controlli'!$I$36,"0")</f>
        <v>0</v>
      </c>
      <c r="S884" s="69">
        <f t="shared" si="95"/>
        <v>0</v>
      </c>
      <c r="T884" s="69" t="str">
        <f t="shared" si="96"/>
        <v/>
      </c>
      <c r="U884" s="69"/>
      <c r="V884" s="69"/>
      <c r="W884" s="69"/>
    </row>
    <row r="885" spans="1:23" x14ac:dyDescent="0.25">
      <c r="A885" s="61" t="str">
        <f t="shared" si="91"/>
        <v/>
      </c>
      <c r="B885" s="75"/>
      <c r="C885" s="72"/>
      <c r="D885" s="72"/>
      <c r="E885" s="73"/>
      <c r="F885" s="72"/>
      <c r="G885" s="72"/>
      <c r="H885" s="61" t="str">
        <f t="shared" si="92"/>
        <v/>
      </c>
      <c r="I885" s="62" t="str">
        <f t="shared" si="97"/>
        <v/>
      </c>
      <c r="J885" s="62" t="str">
        <f>IF(B885&lt;&gt;"",COUNTIF(B$9:$B10659,B885),"")</f>
        <v/>
      </c>
      <c r="K885" s="62"/>
      <c r="L885" s="62" t="str">
        <f>IF(B885&lt;&gt;"",COUNTIF(M$9:$M10659,F885),"")</f>
        <v/>
      </c>
      <c r="M885" s="62" t="str">
        <f t="shared" si="93"/>
        <v/>
      </c>
      <c r="N885" s="69" t="str">
        <f t="shared" si="94"/>
        <v/>
      </c>
      <c r="O885" s="69" t="str">
        <f>IF($N885="P",COUNTIF($N$9:$N$9781,"P")-'Rosa e Controlli'!$I$33,"0")</f>
        <v>0</v>
      </c>
      <c r="P885" s="69" t="str">
        <f>IF($N885="D",COUNTIF($N$9:$N$9781,"D")-'Rosa e Controlli'!$I$34,"0")</f>
        <v>0</v>
      </c>
      <c r="Q885" s="69" t="str">
        <f>IF($N885="C",COUNTIF($N$9:$N$9781,"C")-'Rosa e Controlli'!$I$35,"0")</f>
        <v>0</v>
      </c>
      <c r="R885" s="69" t="str">
        <f>IF($N885="A",COUNTIF($N$9:$N$9781,"A")-'Rosa e Controlli'!$I$36,"0")</f>
        <v>0</v>
      </c>
      <c r="S885" s="69">
        <f t="shared" si="95"/>
        <v>0</v>
      </c>
      <c r="T885" s="69" t="str">
        <f t="shared" si="96"/>
        <v/>
      </c>
      <c r="U885" s="69"/>
      <c r="V885" s="69"/>
      <c r="W885" s="69"/>
    </row>
    <row r="886" spans="1:23" x14ac:dyDescent="0.25">
      <c r="A886" s="61" t="str">
        <f t="shared" si="91"/>
        <v/>
      </c>
      <c r="B886" s="75"/>
      <c r="C886" s="72"/>
      <c r="D886" s="72"/>
      <c r="E886" s="73"/>
      <c r="F886" s="72"/>
      <c r="G886" s="72"/>
      <c r="H886" s="61" t="str">
        <f t="shared" si="92"/>
        <v/>
      </c>
      <c r="I886" s="62" t="str">
        <f t="shared" si="97"/>
        <v/>
      </c>
      <c r="J886" s="62" t="str">
        <f>IF(B886&lt;&gt;"",COUNTIF(B$9:$B10660,B886),"")</f>
        <v/>
      </c>
      <c r="K886" s="62"/>
      <c r="L886" s="62" t="str">
        <f>IF(B886&lt;&gt;"",COUNTIF(M$9:$M10660,F886),"")</f>
        <v/>
      </c>
      <c r="M886" s="62" t="str">
        <f t="shared" si="93"/>
        <v/>
      </c>
      <c r="N886" s="69" t="str">
        <f t="shared" si="94"/>
        <v/>
      </c>
      <c r="O886" s="69" t="str">
        <f>IF($N886="P",COUNTIF($N$9:$N$9781,"P")-'Rosa e Controlli'!$I$33,"0")</f>
        <v>0</v>
      </c>
      <c r="P886" s="69" t="str">
        <f>IF($N886="D",COUNTIF($N$9:$N$9781,"D")-'Rosa e Controlli'!$I$34,"0")</f>
        <v>0</v>
      </c>
      <c r="Q886" s="69" t="str">
        <f>IF($N886="C",COUNTIF($N$9:$N$9781,"C")-'Rosa e Controlli'!$I$35,"0")</f>
        <v>0</v>
      </c>
      <c r="R886" s="69" t="str">
        <f>IF($N886="A",COUNTIF($N$9:$N$9781,"A")-'Rosa e Controlli'!$I$36,"0")</f>
        <v>0</v>
      </c>
      <c r="S886" s="69">
        <f t="shared" si="95"/>
        <v>0</v>
      </c>
      <c r="T886" s="69" t="str">
        <f t="shared" si="96"/>
        <v/>
      </c>
      <c r="U886" s="69"/>
      <c r="V886" s="69"/>
      <c r="W886" s="69"/>
    </row>
    <row r="887" spans="1:23" x14ac:dyDescent="0.25">
      <c r="A887" s="61" t="str">
        <f t="shared" si="91"/>
        <v/>
      </c>
      <c r="B887" s="75"/>
      <c r="C887" s="72"/>
      <c r="D887" s="72"/>
      <c r="E887" s="73"/>
      <c r="F887" s="72"/>
      <c r="G887" s="72"/>
      <c r="H887" s="61" t="str">
        <f t="shared" si="92"/>
        <v/>
      </c>
      <c r="I887" s="62" t="str">
        <f t="shared" si="97"/>
        <v/>
      </c>
      <c r="J887" s="62" t="str">
        <f>IF(B887&lt;&gt;"",COUNTIF(B$9:$B10661,B887),"")</f>
        <v/>
      </c>
      <c r="K887" s="62"/>
      <c r="L887" s="62" t="str">
        <f>IF(B887&lt;&gt;"",COUNTIF(M$9:$M10661,F887),"")</f>
        <v/>
      </c>
      <c r="M887" s="62" t="str">
        <f t="shared" si="93"/>
        <v/>
      </c>
      <c r="N887" s="69" t="str">
        <f t="shared" si="94"/>
        <v/>
      </c>
      <c r="O887" s="69" t="str">
        <f>IF($N887="P",COUNTIF($N$9:$N$9781,"P")-'Rosa e Controlli'!$I$33,"0")</f>
        <v>0</v>
      </c>
      <c r="P887" s="69" t="str">
        <f>IF($N887="D",COUNTIF($N$9:$N$9781,"D")-'Rosa e Controlli'!$I$34,"0")</f>
        <v>0</v>
      </c>
      <c r="Q887" s="69" t="str">
        <f>IF($N887="C",COUNTIF($N$9:$N$9781,"C")-'Rosa e Controlli'!$I$35,"0")</f>
        <v>0</v>
      </c>
      <c r="R887" s="69" t="str">
        <f>IF($N887="A",COUNTIF($N$9:$N$9781,"A")-'Rosa e Controlli'!$I$36,"0")</f>
        <v>0</v>
      </c>
      <c r="S887" s="69">
        <f t="shared" si="95"/>
        <v>0</v>
      </c>
      <c r="T887" s="69" t="str">
        <f t="shared" si="96"/>
        <v/>
      </c>
      <c r="U887" s="69"/>
      <c r="V887" s="69"/>
      <c r="W887" s="69"/>
    </row>
    <row r="888" spans="1:23" x14ac:dyDescent="0.25">
      <c r="A888" s="61" t="str">
        <f t="shared" si="91"/>
        <v/>
      </c>
      <c r="B888" s="75"/>
      <c r="C888" s="72"/>
      <c r="D888" s="72"/>
      <c r="E888" s="73"/>
      <c r="F888" s="72"/>
      <c r="G888" s="72"/>
      <c r="H888" s="61" t="str">
        <f t="shared" si="92"/>
        <v/>
      </c>
      <c r="I888" s="62" t="str">
        <f t="shared" si="97"/>
        <v/>
      </c>
      <c r="J888" s="62" t="str">
        <f>IF(B888&lt;&gt;"",COUNTIF(B$9:$B10662,B888),"")</f>
        <v/>
      </c>
      <c r="K888" s="62"/>
      <c r="L888" s="62" t="str">
        <f>IF(B888&lt;&gt;"",COUNTIF(M$9:$M10662,F888),"")</f>
        <v/>
      </c>
      <c r="M888" s="62" t="str">
        <f t="shared" si="93"/>
        <v/>
      </c>
      <c r="N888" s="69" t="str">
        <f t="shared" si="94"/>
        <v/>
      </c>
      <c r="O888" s="69" t="str">
        <f>IF($N888="P",COUNTIF($N$9:$N$9781,"P")-'Rosa e Controlli'!$I$33,"0")</f>
        <v>0</v>
      </c>
      <c r="P888" s="69" t="str">
        <f>IF($N888="D",COUNTIF($N$9:$N$9781,"D")-'Rosa e Controlli'!$I$34,"0")</f>
        <v>0</v>
      </c>
      <c r="Q888" s="69" t="str">
        <f>IF($N888="C",COUNTIF($N$9:$N$9781,"C")-'Rosa e Controlli'!$I$35,"0")</f>
        <v>0</v>
      </c>
      <c r="R888" s="69" t="str">
        <f>IF($N888="A",COUNTIF($N$9:$N$9781,"A")-'Rosa e Controlli'!$I$36,"0")</f>
        <v>0</v>
      </c>
      <c r="S888" s="69">
        <f t="shared" si="95"/>
        <v>0</v>
      </c>
      <c r="T888" s="69" t="str">
        <f t="shared" si="96"/>
        <v/>
      </c>
      <c r="U888" s="69"/>
      <c r="V888" s="69"/>
      <c r="W888" s="69"/>
    </row>
    <row r="889" spans="1:23" x14ac:dyDescent="0.25">
      <c r="A889" s="61" t="str">
        <f t="shared" si="91"/>
        <v/>
      </c>
      <c r="B889" s="75"/>
      <c r="C889" s="72"/>
      <c r="D889" s="72"/>
      <c r="E889" s="73"/>
      <c r="F889" s="72"/>
      <c r="G889" s="72"/>
      <c r="H889" s="61" t="str">
        <f t="shared" si="92"/>
        <v/>
      </c>
      <c r="I889" s="62" t="str">
        <f t="shared" si="97"/>
        <v/>
      </c>
      <c r="J889" s="62" t="str">
        <f>IF(B889&lt;&gt;"",COUNTIF(B$9:$B10663,B889),"")</f>
        <v/>
      </c>
      <c r="K889" s="62"/>
      <c r="L889" s="62" t="str">
        <f>IF(B889&lt;&gt;"",COUNTIF(M$9:$M10663,F889),"")</f>
        <v/>
      </c>
      <c r="M889" s="62" t="str">
        <f t="shared" si="93"/>
        <v/>
      </c>
      <c r="N889" s="69" t="str">
        <f t="shared" si="94"/>
        <v/>
      </c>
      <c r="O889" s="69" t="str">
        <f>IF($N889="P",COUNTIF($N$9:$N$9781,"P")-'Rosa e Controlli'!$I$33,"0")</f>
        <v>0</v>
      </c>
      <c r="P889" s="69" t="str">
        <f>IF($N889="D",COUNTIF($N$9:$N$9781,"D")-'Rosa e Controlli'!$I$34,"0")</f>
        <v>0</v>
      </c>
      <c r="Q889" s="69" t="str">
        <f>IF($N889="C",COUNTIF($N$9:$N$9781,"C")-'Rosa e Controlli'!$I$35,"0")</f>
        <v>0</v>
      </c>
      <c r="R889" s="69" t="str">
        <f>IF($N889="A",COUNTIF($N$9:$N$9781,"A")-'Rosa e Controlli'!$I$36,"0")</f>
        <v>0</v>
      </c>
      <c r="S889" s="69">
        <f t="shared" si="95"/>
        <v>0</v>
      </c>
      <c r="T889" s="69" t="str">
        <f t="shared" si="96"/>
        <v/>
      </c>
      <c r="U889" s="69"/>
      <c r="V889" s="69"/>
      <c r="W889" s="69"/>
    </row>
    <row r="890" spans="1:23" x14ac:dyDescent="0.25">
      <c r="A890" s="61" t="str">
        <f t="shared" si="91"/>
        <v/>
      </c>
      <c r="B890" s="75"/>
      <c r="C890" s="72"/>
      <c r="D890" s="72"/>
      <c r="E890" s="73"/>
      <c r="F890" s="72"/>
      <c r="G890" s="72"/>
      <c r="H890" s="61" t="str">
        <f t="shared" si="92"/>
        <v/>
      </c>
      <c r="I890" s="62" t="str">
        <f t="shared" si="97"/>
        <v/>
      </c>
      <c r="J890" s="62" t="str">
        <f>IF(B890&lt;&gt;"",COUNTIF(B$9:$B10664,B890),"")</f>
        <v/>
      </c>
      <c r="K890" s="62"/>
      <c r="L890" s="62" t="str">
        <f>IF(B890&lt;&gt;"",COUNTIF(M$9:$M10664,F890),"")</f>
        <v/>
      </c>
      <c r="M890" s="62" t="str">
        <f t="shared" si="93"/>
        <v/>
      </c>
      <c r="N890" s="69" t="str">
        <f t="shared" si="94"/>
        <v/>
      </c>
      <c r="O890" s="69" t="str">
        <f>IF($N890="P",COUNTIF($N$9:$N$9781,"P")-'Rosa e Controlli'!$I$33,"0")</f>
        <v>0</v>
      </c>
      <c r="P890" s="69" t="str">
        <f>IF($N890="D",COUNTIF($N$9:$N$9781,"D")-'Rosa e Controlli'!$I$34,"0")</f>
        <v>0</v>
      </c>
      <c r="Q890" s="69" t="str">
        <f>IF($N890="C",COUNTIF($N$9:$N$9781,"C")-'Rosa e Controlli'!$I$35,"0")</f>
        <v>0</v>
      </c>
      <c r="R890" s="69" t="str">
        <f>IF($N890="A",COUNTIF($N$9:$N$9781,"A")-'Rosa e Controlli'!$I$36,"0")</f>
        <v>0</v>
      </c>
      <c r="S890" s="69">
        <f t="shared" si="95"/>
        <v>0</v>
      </c>
      <c r="T890" s="69" t="str">
        <f t="shared" si="96"/>
        <v/>
      </c>
      <c r="U890" s="69"/>
      <c r="V890" s="69"/>
      <c r="W890" s="69"/>
    </row>
    <row r="891" spans="1:23" x14ac:dyDescent="0.25">
      <c r="A891" s="61" t="str">
        <f t="shared" si="91"/>
        <v/>
      </c>
      <c r="B891" s="75"/>
      <c r="C891" s="72"/>
      <c r="D891" s="72"/>
      <c r="E891" s="73"/>
      <c r="F891" s="72"/>
      <c r="G891" s="72"/>
      <c r="H891" s="61" t="str">
        <f t="shared" si="92"/>
        <v/>
      </c>
      <c r="I891" s="62" t="str">
        <f t="shared" si="97"/>
        <v/>
      </c>
      <c r="J891" s="62" t="str">
        <f>IF(B891&lt;&gt;"",COUNTIF(B$9:$B10665,B891),"")</f>
        <v/>
      </c>
      <c r="K891" s="62"/>
      <c r="L891" s="62" t="str">
        <f>IF(B891&lt;&gt;"",COUNTIF(M$9:$M10665,F891),"")</f>
        <v/>
      </c>
      <c r="M891" s="62" t="str">
        <f t="shared" si="93"/>
        <v/>
      </c>
      <c r="N891" s="69" t="str">
        <f t="shared" si="94"/>
        <v/>
      </c>
      <c r="O891" s="69" t="str">
        <f>IF($N891="P",COUNTIF($N$9:$N$9781,"P")-'Rosa e Controlli'!$I$33,"0")</f>
        <v>0</v>
      </c>
      <c r="P891" s="69" t="str">
        <f>IF($N891="D",COUNTIF($N$9:$N$9781,"D")-'Rosa e Controlli'!$I$34,"0")</f>
        <v>0</v>
      </c>
      <c r="Q891" s="69" t="str">
        <f>IF($N891="C",COUNTIF($N$9:$N$9781,"C")-'Rosa e Controlli'!$I$35,"0")</f>
        <v>0</v>
      </c>
      <c r="R891" s="69" t="str">
        <f>IF($N891="A",COUNTIF($N$9:$N$9781,"A")-'Rosa e Controlli'!$I$36,"0")</f>
        <v>0</v>
      </c>
      <c r="S891" s="69">
        <f t="shared" si="95"/>
        <v>0</v>
      </c>
      <c r="T891" s="69" t="str">
        <f t="shared" si="96"/>
        <v/>
      </c>
      <c r="U891" s="69"/>
      <c r="V891" s="69"/>
      <c r="W891" s="69"/>
    </row>
    <row r="892" spans="1:23" x14ac:dyDescent="0.25">
      <c r="A892" s="61" t="str">
        <f t="shared" si="91"/>
        <v/>
      </c>
      <c r="B892" s="75"/>
      <c r="C892" s="72"/>
      <c r="D892" s="72"/>
      <c r="E892" s="73"/>
      <c r="F892" s="72"/>
      <c r="G892" s="72"/>
      <c r="H892" s="61" t="str">
        <f t="shared" si="92"/>
        <v/>
      </c>
      <c r="I892" s="62" t="str">
        <f t="shared" si="97"/>
        <v/>
      </c>
      <c r="J892" s="62" t="str">
        <f>IF(B892&lt;&gt;"",COUNTIF(B$9:$B10666,B892),"")</f>
        <v/>
      </c>
      <c r="K892" s="62"/>
      <c r="L892" s="62" t="str">
        <f>IF(B892&lt;&gt;"",COUNTIF(M$9:$M10666,F892),"")</f>
        <v/>
      </c>
      <c r="M892" s="62" t="str">
        <f t="shared" si="93"/>
        <v/>
      </c>
      <c r="N892" s="69" t="str">
        <f t="shared" si="94"/>
        <v/>
      </c>
      <c r="O892" s="69" t="str">
        <f>IF($N892="P",COUNTIF($N$9:$N$9781,"P")-'Rosa e Controlli'!$I$33,"0")</f>
        <v>0</v>
      </c>
      <c r="P892" s="69" t="str">
        <f>IF($N892="D",COUNTIF($N$9:$N$9781,"D")-'Rosa e Controlli'!$I$34,"0")</f>
        <v>0</v>
      </c>
      <c r="Q892" s="69" t="str">
        <f>IF($N892="C",COUNTIF($N$9:$N$9781,"C")-'Rosa e Controlli'!$I$35,"0")</f>
        <v>0</v>
      </c>
      <c r="R892" s="69" t="str">
        <f>IF($N892="A",COUNTIF($N$9:$N$9781,"A")-'Rosa e Controlli'!$I$36,"0")</f>
        <v>0</v>
      </c>
      <c r="S892" s="69">
        <f t="shared" si="95"/>
        <v>0</v>
      </c>
      <c r="T892" s="69" t="str">
        <f t="shared" si="96"/>
        <v/>
      </c>
      <c r="U892" s="69"/>
      <c r="V892" s="69"/>
      <c r="W892" s="69"/>
    </row>
    <row r="893" spans="1:23" x14ac:dyDescent="0.25">
      <c r="A893" s="61" t="str">
        <f t="shared" si="91"/>
        <v/>
      </c>
      <c r="B893" s="75"/>
      <c r="C893" s="72"/>
      <c r="D893" s="72"/>
      <c r="E893" s="73"/>
      <c r="F893" s="72"/>
      <c r="G893" s="72"/>
      <c r="H893" s="61" t="str">
        <f t="shared" si="92"/>
        <v/>
      </c>
      <c r="I893" s="62" t="str">
        <f t="shared" si="97"/>
        <v/>
      </c>
      <c r="J893" s="62" t="str">
        <f>IF(B893&lt;&gt;"",COUNTIF(B$9:$B10667,B893),"")</f>
        <v/>
      </c>
      <c r="K893" s="62"/>
      <c r="L893" s="62" t="str">
        <f>IF(B893&lt;&gt;"",COUNTIF(M$9:$M10667,F893),"")</f>
        <v/>
      </c>
      <c r="M893" s="62" t="str">
        <f t="shared" si="93"/>
        <v/>
      </c>
      <c r="N893" s="69" t="str">
        <f t="shared" si="94"/>
        <v/>
      </c>
      <c r="O893" s="69" t="str">
        <f>IF($N893="P",COUNTIF($N$9:$N$9781,"P")-'Rosa e Controlli'!$I$33,"0")</f>
        <v>0</v>
      </c>
      <c r="P893" s="69" t="str">
        <f>IF($N893="D",COUNTIF($N$9:$N$9781,"D")-'Rosa e Controlli'!$I$34,"0")</f>
        <v>0</v>
      </c>
      <c r="Q893" s="69" t="str">
        <f>IF($N893="C",COUNTIF($N$9:$N$9781,"C")-'Rosa e Controlli'!$I$35,"0")</f>
        <v>0</v>
      </c>
      <c r="R893" s="69" t="str">
        <f>IF($N893="A",COUNTIF($N$9:$N$9781,"A")-'Rosa e Controlli'!$I$36,"0")</f>
        <v>0</v>
      </c>
      <c r="S893" s="69">
        <f t="shared" si="95"/>
        <v>0</v>
      </c>
      <c r="T893" s="69" t="str">
        <f t="shared" si="96"/>
        <v/>
      </c>
      <c r="U893" s="69"/>
      <c r="V893" s="69"/>
      <c r="W893" s="69"/>
    </row>
    <row r="894" spans="1:23" x14ac:dyDescent="0.25">
      <c r="A894" s="61" t="str">
        <f t="shared" si="91"/>
        <v/>
      </c>
      <c r="B894" s="75"/>
      <c r="C894" s="72"/>
      <c r="D894" s="72"/>
      <c r="E894" s="73"/>
      <c r="F894" s="72"/>
      <c r="G894" s="72"/>
      <c r="H894" s="61" t="str">
        <f t="shared" si="92"/>
        <v/>
      </c>
      <c r="I894" s="62" t="str">
        <f t="shared" si="97"/>
        <v/>
      </c>
      <c r="J894" s="62" t="str">
        <f>IF(B894&lt;&gt;"",COUNTIF(B$9:$B10668,B894),"")</f>
        <v/>
      </c>
      <c r="K894" s="62"/>
      <c r="L894" s="62" t="str">
        <f>IF(B894&lt;&gt;"",COUNTIF(M$9:$M10668,F894),"")</f>
        <v/>
      </c>
      <c r="M894" s="62" t="str">
        <f t="shared" si="93"/>
        <v/>
      </c>
      <c r="N894" s="69" t="str">
        <f t="shared" si="94"/>
        <v/>
      </c>
      <c r="O894" s="69" t="str">
        <f>IF($N894="P",COUNTIF($N$9:$N$9781,"P")-'Rosa e Controlli'!$I$33,"0")</f>
        <v>0</v>
      </c>
      <c r="P894" s="69" t="str">
        <f>IF($N894="D",COUNTIF($N$9:$N$9781,"D")-'Rosa e Controlli'!$I$34,"0")</f>
        <v>0</v>
      </c>
      <c r="Q894" s="69" t="str">
        <f>IF($N894="C",COUNTIF($N$9:$N$9781,"C")-'Rosa e Controlli'!$I$35,"0")</f>
        <v>0</v>
      </c>
      <c r="R894" s="69" t="str">
        <f>IF($N894="A",COUNTIF($N$9:$N$9781,"A")-'Rosa e Controlli'!$I$36,"0")</f>
        <v>0</v>
      </c>
      <c r="S894" s="69">
        <f t="shared" si="95"/>
        <v>0</v>
      </c>
      <c r="T894" s="69" t="str">
        <f t="shared" si="96"/>
        <v/>
      </c>
      <c r="U894" s="69"/>
      <c r="V894" s="69"/>
      <c r="W894" s="69"/>
    </row>
    <row r="895" spans="1:23" x14ac:dyDescent="0.25">
      <c r="A895" s="61" t="str">
        <f t="shared" si="91"/>
        <v/>
      </c>
      <c r="B895" s="75"/>
      <c r="C895" s="72"/>
      <c r="D895" s="72"/>
      <c r="E895" s="73"/>
      <c r="F895" s="72"/>
      <c r="G895" s="72"/>
      <c r="H895" s="61" t="str">
        <f t="shared" si="92"/>
        <v/>
      </c>
      <c r="I895" s="62" t="str">
        <f t="shared" si="97"/>
        <v/>
      </c>
      <c r="J895" s="62" t="str">
        <f>IF(B895&lt;&gt;"",COUNTIF(B$9:$B10669,B895),"")</f>
        <v/>
      </c>
      <c r="K895" s="62"/>
      <c r="L895" s="62" t="str">
        <f>IF(B895&lt;&gt;"",COUNTIF(M$9:$M10669,F895),"")</f>
        <v/>
      </c>
      <c r="M895" s="62" t="str">
        <f t="shared" si="93"/>
        <v/>
      </c>
      <c r="N895" s="69" t="str">
        <f t="shared" si="94"/>
        <v/>
      </c>
      <c r="O895" s="69" t="str">
        <f>IF($N895="P",COUNTIF($N$9:$N$9781,"P")-'Rosa e Controlli'!$I$33,"0")</f>
        <v>0</v>
      </c>
      <c r="P895" s="69" t="str">
        <f>IF($N895="D",COUNTIF($N$9:$N$9781,"D")-'Rosa e Controlli'!$I$34,"0")</f>
        <v>0</v>
      </c>
      <c r="Q895" s="69" t="str">
        <f>IF($N895="C",COUNTIF($N$9:$N$9781,"C")-'Rosa e Controlli'!$I$35,"0")</f>
        <v>0</v>
      </c>
      <c r="R895" s="69" t="str">
        <f>IF($N895="A",COUNTIF($N$9:$N$9781,"A")-'Rosa e Controlli'!$I$36,"0")</f>
        <v>0</v>
      </c>
      <c r="S895" s="69">
        <f t="shared" si="95"/>
        <v>0</v>
      </c>
      <c r="T895" s="69" t="str">
        <f t="shared" si="96"/>
        <v/>
      </c>
      <c r="U895" s="69"/>
      <c r="V895" s="69"/>
      <c r="W895" s="69"/>
    </row>
    <row r="896" spans="1:23" x14ac:dyDescent="0.25">
      <c r="A896" s="61" t="str">
        <f t="shared" si="91"/>
        <v/>
      </c>
      <c r="B896" s="75"/>
      <c r="C896" s="72"/>
      <c r="D896" s="72"/>
      <c r="E896" s="73"/>
      <c r="F896" s="72"/>
      <c r="G896" s="72"/>
      <c r="H896" s="61" t="str">
        <f t="shared" si="92"/>
        <v/>
      </c>
      <c r="I896" s="62" t="str">
        <f t="shared" si="97"/>
        <v/>
      </c>
      <c r="J896" s="62" t="str">
        <f>IF(B896&lt;&gt;"",COUNTIF(B$9:$B10670,B896),"")</f>
        <v/>
      </c>
      <c r="K896" s="62"/>
      <c r="L896" s="62" t="str">
        <f>IF(B896&lt;&gt;"",COUNTIF(M$9:$M10670,F896),"")</f>
        <v/>
      </c>
      <c r="M896" s="62" t="str">
        <f t="shared" si="93"/>
        <v/>
      </c>
      <c r="N896" s="69" t="str">
        <f t="shared" si="94"/>
        <v/>
      </c>
      <c r="O896" s="69" t="str">
        <f>IF($N896="P",COUNTIF($N$9:$N$9781,"P")-'Rosa e Controlli'!$I$33,"0")</f>
        <v>0</v>
      </c>
      <c r="P896" s="69" t="str">
        <f>IF($N896="D",COUNTIF($N$9:$N$9781,"D")-'Rosa e Controlli'!$I$34,"0")</f>
        <v>0</v>
      </c>
      <c r="Q896" s="69" t="str">
        <f>IF($N896="C",COUNTIF($N$9:$N$9781,"C")-'Rosa e Controlli'!$I$35,"0")</f>
        <v>0</v>
      </c>
      <c r="R896" s="69" t="str">
        <f>IF($N896="A",COUNTIF($N$9:$N$9781,"A")-'Rosa e Controlli'!$I$36,"0")</f>
        <v>0</v>
      </c>
      <c r="S896" s="69">
        <f t="shared" si="95"/>
        <v>0</v>
      </c>
      <c r="T896" s="69" t="str">
        <f t="shared" si="96"/>
        <v/>
      </c>
      <c r="U896" s="69"/>
      <c r="V896" s="69"/>
      <c r="W896" s="69"/>
    </row>
    <row r="897" spans="1:23" x14ac:dyDescent="0.25">
      <c r="A897" s="61" t="str">
        <f t="shared" si="91"/>
        <v/>
      </c>
      <c r="B897" s="75"/>
      <c r="C897" s="72"/>
      <c r="D897" s="72"/>
      <c r="E897" s="73"/>
      <c r="F897" s="72"/>
      <c r="G897" s="72"/>
      <c r="H897" s="61" t="str">
        <f t="shared" si="92"/>
        <v/>
      </c>
      <c r="I897" s="62" t="str">
        <f t="shared" si="97"/>
        <v/>
      </c>
      <c r="J897" s="62" t="str">
        <f>IF(B897&lt;&gt;"",COUNTIF(B$9:$B10671,B897),"")</f>
        <v/>
      </c>
      <c r="K897" s="62"/>
      <c r="L897" s="62" t="str">
        <f>IF(B897&lt;&gt;"",COUNTIF(M$9:$M10671,F897),"")</f>
        <v/>
      </c>
      <c r="M897" s="62" t="str">
        <f t="shared" si="93"/>
        <v/>
      </c>
      <c r="N897" s="69" t="str">
        <f t="shared" si="94"/>
        <v/>
      </c>
      <c r="O897" s="69" t="str">
        <f>IF($N897="P",COUNTIF($N$9:$N$9781,"P")-'Rosa e Controlli'!$I$33,"0")</f>
        <v>0</v>
      </c>
      <c r="P897" s="69" t="str">
        <f>IF($N897="D",COUNTIF($N$9:$N$9781,"D")-'Rosa e Controlli'!$I$34,"0")</f>
        <v>0</v>
      </c>
      <c r="Q897" s="69" t="str">
        <f>IF($N897="C",COUNTIF($N$9:$N$9781,"C")-'Rosa e Controlli'!$I$35,"0")</f>
        <v>0</v>
      </c>
      <c r="R897" s="69" t="str">
        <f>IF($N897="A",COUNTIF($N$9:$N$9781,"A")-'Rosa e Controlli'!$I$36,"0")</f>
        <v>0</v>
      </c>
      <c r="S897" s="69">
        <f t="shared" si="95"/>
        <v>0</v>
      </c>
      <c r="T897" s="69" t="str">
        <f t="shared" si="96"/>
        <v/>
      </c>
      <c r="U897" s="69"/>
      <c r="V897" s="69"/>
      <c r="W897" s="69"/>
    </row>
    <row r="898" spans="1:23" x14ac:dyDescent="0.25">
      <c r="A898" s="61" t="str">
        <f t="shared" si="91"/>
        <v/>
      </c>
      <c r="B898" s="75"/>
      <c r="C898" s="72"/>
      <c r="D898" s="72"/>
      <c r="E898" s="73"/>
      <c r="F898" s="72"/>
      <c r="G898" s="72"/>
      <c r="H898" s="61" t="str">
        <f t="shared" si="92"/>
        <v/>
      </c>
      <c r="I898" s="62" t="str">
        <f t="shared" si="97"/>
        <v/>
      </c>
      <c r="J898" s="62" t="str">
        <f>IF(B898&lt;&gt;"",COUNTIF(B$9:$B10672,B898),"")</f>
        <v/>
      </c>
      <c r="K898" s="62"/>
      <c r="L898" s="62" t="str">
        <f>IF(B898&lt;&gt;"",COUNTIF(M$9:$M10672,F898),"")</f>
        <v/>
      </c>
      <c r="M898" s="62" t="str">
        <f t="shared" si="93"/>
        <v/>
      </c>
      <c r="N898" s="69" t="str">
        <f t="shared" si="94"/>
        <v/>
      </c>
      <c r="O898" s="69" t="str">
        <f>IF($N898="P",COUNTIF($N$9:$N$9781,"P")-'Rosa e Controlli'!$I$33,"0")</f>
        <v>0</v>
      </c>
      <c r="P898" s="69" t="str">
        <f>IF($N898="D",COUNTIF($N$9:$N$9781,"D")-'Rosa e Controlli'!$I$34,"0")</f>
        <v>0</v>
      </c>
      <c r="Q898" s="69" t="str">
        <f>IF($N898="C",COUNTIF($N$9:$N$9781,"C")-'Rosa e Controlli'!$I$35,"0")</f>
        <v>0</v>
      </c>
      <c r="R898" s="69" t="str">
        <f>IF($N898="A",COUNTIF($N$9:$N$9781,"A")-'Rosa e Controlli'!$I$36,"0")</f>
        <v>0</v>
      </c>
      <c r="S898" s="69">
        <f t="shared" si="95"/>
        <v>0</v>
      </c>
      <c r="T898" s="69" t="str">
        <f t="shared" si="96"/>
        <v/>
      </c>
      <c r="U898" s="69"/>
      <c r="V898" s="69"/>
      <c r="W898" s="69"/>
    </row>
    <row r="899" spans="1:23" x14ac:dyDescent="0.25">
      <c r="A899" s="61" t="str">
        <f t="shared" si="91"/>
        <v/>
      </c>
      <c r="B899" s="75"/>
      <c r="C899" s="72"/>
      <c r="D899" s="72"/>
      <c r="E899" s="73"/>
      <c r="F899" s="72"/>
      <c r="G899" s="72"/>
      <c r="H899" s="61" t="str">
        <f t="shared" si="92"/>
        <v/>
      </c>
      <c r="I899" s="62" t="str">
        <f t="shared" si="97"/>
        <v/>
      </c>
      <c r="J899" s="62" t="str">
        <f>IF(B899&lt;&gt;"",COUNTIF(B$9:$B10673,B899),"")</f>
        <v/>
      </c>
      <c r="K899" s="62"/>
      <c r="L899" s="62" t="str">
        <f>IF(B899&lt;&gt;"",COUNTIF(M$9:$M10673,F899),"")</f>
        <v/>
      </c>
      <c r="M899" s="62" t="str">
        <f t="shared" si="93"/>
        <v/>
      </c>
      <c r="N899" s="69" t="str">
        <f t="shared" si="94"/>
        <v/>
      </c>
      <c r="O899" s="69" t="str">
        <f>IF($N899="P",COUNTIF($N$9:$N$9781,"P")-'Rosa e Controlli'!$I$33,"0")</f>
        <v>0</v>
      </c>
      <c r="P899" s="69" t="str">
        <f>IF($N899="D",COUNTIF($N$9:$N$9781,"D")-'Rosa e Controlli'!$I$34,"0")</f>
        <v>0</v>
      </c>
      <c r="Q899" s="69" t="str">
        <f>IF($N899="C",COUNTIF($N$9:$N$9781,"C")-'Rosa e Controlli'!$I$35,"0")</f>
        <v>0</v>
      </c>
      <c r="R899" s="69" t="str">
        <f>IF($N899="A",COUNTIF($N$9:$N$9781,"A")-'Rosa e Controlli'!$I$36,"0")</f>
        <v>0</v>
      </c>
      <c r="S899" s="69">
        <f t="shared" si="95"/>
        <v>0</v>
      </c>
      <c r="T899" s="69" t="str">
        <f t="shared" si="96"/>
        <v/>
      </c>
      <c r="U899" s="69"/>
      <c r="V899" s="69"/>
      <c r="W899" s="69"/>
    </row>
    <row r="900" spans="1:23" x14ac:dyDescent="0.25">
      <c r="A900" s="61" t="str">
        <f t="shared" si="91"/>
        <v/>
      </c>
      <c r="B900" s="75"/>
      <c r="C900" s="72"/>
      <c r="D900" s="72"/>
      <c r="E900" s="73"/>
      <c r="F900" s="72"/>
      <c r="G900" s="72"/>
      <c r="H900" s="61" t="str">
        <f t="shared" si="92"/>
        <v/>
      </c>
      <c r="I900" s="62" t="str">
        <f t="shared" si="97"/>
        <v/>
      </c>
      <c r="J900" s="62" t="str">
        <f>IF(B900&lt;&gt;"",COUNTIF(B$9:$B10674,B900),"")</f>
        <v/>
      </c>
      <c r="K900" s="62"/>
      <c r="L900" s="62" t="str">
        <f>IF(B900&lt;&gt;"",COUNTIF(M$9:$M10674,F900),"")</f>
        <v/>
      </c>
      <c r="M900" s="62" t="str">
        <f t="shared" si="93"/>
        <v/>
      </c>
      <c r="N900" s="69" t="str">
        <f t="shared" si="94"/>
        <v/>
      </c>
      <c r="O900" s="69" t="str">
        <f>IF($N900="P",COUNTIF($N$9:$N$9781,"P")-'Rosa e Controlli'!$I$33,"0")</f>
        <v>0</v>
      </c>
      <c r="P900" s="69" t="str">
        <f>IF($N900="D",COUNTIF($N$9:$N$9781,"D")-'Rosa e Controlli'!$I$34,"0")</f>
        <v>0</v>
      </c>
      <c r="Q900" s="69" t="str">
        <f>IF($N900="C",COUNTIF($N$9:$N$9781,"C")-'Rosa e Controlli'!$I$35,"0")</f>
        <v>0</v>
      </c>
      <c r="R900" s="69" t="str">
        <f>IF($N900="A",COUNTIF($N$9:$N$9781,"A")-'Rosa e Controlli'!$I$36,"0")</f>
        <v>0</v>
      </c>
      <c r="S900" s="69">
        <f t="shared" si="95"/>
        <v>0</v>
      </c>
      <c r="T900" s="69" t="str">
        <f t="shared" si="96"/>
        <v/>
      </c>
      <c r="U900" s="69"/>
      <c r="V900" s="69"/>
      <c r="W900" s="69"/>
    </row>
    <row r="901" spans="1:23" x14ac:dyDescent="0.25">
      <c r="A901" s="61" t="str">
        <f t="shared" si="91"/>
        <v/>
      </c>
      <c r="B901" s="75"/>
      <c r="C901" s="72"/>
      <c r="D901" s="72"/>
      <c r="E901" s="73"/>
      <c r="F901" s="72"/>
      <c r="G901" s="72"/>
      <c r="H901" s="61" t="str">
        <f t="shared" si="92"/>
        <v/>
      </c>
      <c r="I901" s="62" t="str">
        <f t="shared" si="97"/>
        <v/>
      </c>
      <c r="J901" s="62" t="str">
        <f>IF(B901&lt;&gt;"",COUNTIF(B$9:$B10675,B901),"")</f>
        <v/>
      </c>
      <c r="K901" s="62"/>
      <c r="L901" s="62" t="str">
        <f>IF(B901&lt;&gt;"",COUNTIF(M$9:$M10675,F901),"")</f>
        <v/>
      </c>
      <c r="M901" s="62" t="str">
        <f t="shared" si="93"/>
        <v/>
      </c>
      <c r="N901" s="69" t="str">
        <f t="shared" si="94"/>
        <v/>
      </c>
      <c r="O901" s="69" t="str">
        <f>IF($N901="P",COUNTIF($N$9:$N$9781,"P")-'Rosa e Controlli'!$I$33,"0")</f>
        <v>0</v>
      </c>
      <c r="P901" s="69" t="str">
        <f>IF($N901="D",COUNTIF($N$9:$N$9781,"D")-'Rosa e Controlli'!$I$34,"0")</f>
        <v>0</v>
      </c>
      <c r="Q901" s="69" t="str">
        <f>IF($N901="C",COUNTIF($N$9:$N$9781,"C")-'Rosa e Controlli'!$I$35,"0")</f>
        <v>0</v>
      </c>
      <c r="R901" s="69" t="str">
        <f>IF($N901="A",COUNTIF($N$9:$N$9781,"A")-'Rosa e Controlli'!$I$36,"0")</f>
        <v>0</v>
      </c>
      <c r="S901" s="69">
        <f t="shared" si="95"/>
        <v>0</v>
      </c>
      <c r="T901" s="69" t="str">
        <f t="shared" si="96"/>
        <v/>
      </c>
      <c r="U901" s="69"/>
      <c r="V901" s="69"/>
      <c r="W901" s="69"/>
    </row>
    <row r="902" spans="1:23" x14ac:dyDescent="0.25">
      <c r="A902" s="61" t="str">
        <f t="shared" si="91"/>
        <v/>
      </c>
      <c r="B902" s="75"/>
      <c r="C902" s="72"/>
      <c r="D902" s="72"/>
      <c r="E902" s="73"/>
      <c r="F902" s="72"/>
      <c r="G902" s="72"/>
      <c r="H902" s="61" t="str">
        <f t="shared" si="92"/>
        <v/>
      </c>
      <c r="I902" s="62" t="str">
        <f t="shared" si="97"/>
        <v/>
      </c>
      <c r="J902" s="62" t="str">
        <f>IF(B902&lt;&gt;"",COUNTIF(B$9:$B10676,B902),"")</f>
        <v/>
      </c>
      <c r="K902" s="62"/>
      <c r="L902" s="62" t="str">
        <f>IF(B902&lt;&gt;"",COUNTIF(M$9:$M10676,F902),"")</f>
        <v/>
      </c>
      <c r="M902" s="62" t="str">
        <f t="shared" si="93"/>
        <v/>
      </c>
      <c r="N902" s="69" t="str">
        <f t="shared" si="94"/>
        <v/>
      </c>
      <c r="O902" s="69" t="str">
        <f>IF($N902="P",COUNTIF($N$9:$N$9781,"P")-'Rosa e Controlli'!$I$33,"0")</f>
        <v>0</v>
      </c>
      <c r="P902" s="69" t="str">
        <f>IF($N902="D",COUNTIF($N$9:$N$9781,"D")-'Rosa e Controlli'!$I$34,"0")</f>
        <v>0</v>
      </c>
      <c r="Q902" s="69" t="str">
        <f>IF($N902="C",COUNTIF($N$9:$N$9781,"C")-'Rosa e Controlli'!$I$35,"0")</f>
        <v>0</v>
      </c>
      <c r="R902" s="69" t="str">
        <f>IF($N902="A",COUNTIF($N$9:$N$9781,"A")-'Rosa e Controlli'!$I$36,"0")</f>
        <v>0</v>
      </c>
      <c r="S902" s="69">
        <f t="shared" si="95"/>
        <v>0</v>
      </c>
      <c r="T902" s="69" t="str">
        <f t="shared" si="96"/>
        <v/>
      </c>
      <c r="U902" s="69"/>
      <c r="V902" s="69"/>
      <c r="W902" s="69"/>
    </row>
    <row r="903" spans="1:23" x14ac:dyDescent="0.25">
      <c r="A903" s="61" t="str">
        <f t="shared" si="91"/>
        <v/>
      </c>
      <c r="B903" s="75"/>
      <c r="C903" s="72"/>
      <c r="D903" s="72"/>
      <c r="E903" s="73"/>
      <c r="F903" s="72"/>
      <c r="G903" s="72"/>
      <c r="H903" s="61" t="str">
        <f t="shared" si="92"/>
        <v/>
      </c>
      <c r="I903" s="62" t="str">
        <f t="shared" si="97"/>
        <v/>
      </c>
      <c r="J903" s="62" t="str">
        <f>IF(B903&lt;&gt;"",COUNTIF(B$9:$B10677,B903),"")</f>
        <v/>
      </c>
      <c r="K903" s="62"/>
      <c r="L903" s="62" t="str">
        <f>IF(B903&lt;&gt;"",COUNTIF(M$9:$M10677,F903),"")</f>
        <v/>
      </c>
      <c r="M903" s="62" t="str">
        <f t="shared" si="93"/>
        <v/>
      </c>
      <c r="N903" s="69" t="str">
        <f t="shared" si="94"/>
        <v/>
      </c>
      <c r="O903" s="69" t="str">
        <f>IF($N903="P",COUNTIF($N$9:$N$9781,"P")-'Rosa e Controlli'!$I$33,"0")</f>
        <v>0</v>
      </c>
      <c r="P903" s="69" t="str">
        <f>IF($N903="D",COUNTIF($N$9:$N$9781,"D")-'Rosa e Controlli'!$I$34,"0")</f>
        <v>0</v>
      </c>
      <c r="Q903" s="69" t="str">
        <f>IF($N903="C",COUNTIF($N$9:$N$9781,"C")-'Rosa e Controlli'!$I$35,"0")</f>
        <v>0</v>
      </c>
      <c r="R903" s="69" t="str">
        <f>IF($N903="A",COUNTIF($N$9:$N$9781,"A")-'Rosa e Controlli'!$I$36,"0")</f>
        <v>0</v>
      </c>
      <c r="S903" s="69">
        <f t="shared" si="95"/>
        <v>0</v>
      </c>
      <c r="T903" s="69" t="str">
        <f t="shared" si="96"/>
        <v/>
      </c>
      <c r="U903" s="69"/>
      <c r="V903" s="69"/>
      <c r="W903" s="69"/>
    </row>
    <row r="904" spans="1:23" x14ac:dyDescent="0.25">
      <c r="A904" s="61" t="str">
        <f t="shared" si="91"/>
        <v/>
      </c>
      <c r="B904" s="75"/>
      <c r="C904" s="72"/>
      <c r="D904" s="72"/>
      <c r="E904" s="73"/>
      <c r="F904" s="72"/>
      <c r="G904" s="72"/>
      <c r="H904" s="61" t="str">
        <f t="shared" si="92"/>
        <v/>
      </c>
      <c r="I904" s="62" t="str">
        <f t="shared" si="97"/>
        <v/>
      </c>
      <c r="J904" s="62" t="str">
        <f>IF(B904&lt;&gt;"",COUNTIF(B$9:$B10678,B904),"")</f>
        <v/>
      </c>
      <c r="K904" s="62"/>
      <c r="L904" s="62" t="str">
        <f>IF(B904&lt;&gt;"",COUNTIF(M$9:$M10678,F904),"")</f>
        <v/>
      </c>
      <c r="M904" s="62" t="str">
        <f t="shared" si="93"/>
        <v/>
      </c>
      <c r="N904" s="69" t="str">
        <f t="shared" si="94"/>
        <v/>
      </c>
      <c r="O904" s="69" t="str">
        <f>IF($N904="P",COUNTIF($N$9:$N$9781,"P")-'Rosa e Controlli'!$I$33,"0")</f>
        <v>0</v>
      </c>
      <c r="P904" s="69" t="str">
        <f>IF($N904="D",COUNTIF($N$9:$N$9781,"D")-'Rosa e Controlli'!$I$34,"0")</f>
        <v>0</v>
      </c>
      <c r="Q904" s="69" t="str">
        <f>IF($N904="C",COUNTIF($N$9:$N$9781,"C")-'Rosa e Controlli'!$I$35,"0")</f>
        <v>0</v>
      </c>
      <c r="R904" s="69" t="str">
        <f>IF($N904="A",COUNTIF($N$9:$N$9781,"A")-'Rosa e Controlli'!$I$36,"0")</f>
        <v>0</v>
      </c>
      <c r="S904" s="69">
        <f t="shared" si="95"/>
        <v>0</v>
      </c>
      <c r="T904" s="69" t="str">
        <f t="shared" si="96"/>
        <v/>
      </c>
      <c r="U904" s="69"/>
      <c r="V904" s="69"/>
      <c r="W904" s="69"/>
    </row>
    <row r="905" spans="1:23" x14ac:dyDescent="0.25">
      <c r="A905" s="61" t="str">
        <f t="shared" ref="A905:A968" si="98">H905</f>
        <v/>
      </c>
      <c r="B905" s="75"/>
      <c r="C905" s="72"/>
      <c r="D905" s="72"/>
      <c r="E905" s="73"/>
      <c r="F905" s="72"/>
      <c r="G905" s="72"/>
      <c r="H905" s="61" t="str">
        <f t="shared" ref="H905:H968" si="99">IF(B905&lt;&gt;"",IF(I905="","Ok","errore"),"")</f>
        <v/>
      </c>
      <c r="I905" s="62" t="str">
        <f t="shared" si="97"/>
        <v/>
      </c>
      <c r="J905" s="62" t="str">
        <f>IF(B905&lt;&gt;"",COUNTIF(B$9:$B10679,B905),"")</f>
        <v/>
      </c>
      <c r="K905" s="62"/>
      <c r="L905" s="62" t="str">
        <f>IF(B905&lt;&gt;"",COUNTIF(M$9:$M10679,F905),"")</f>
        <v/>
      </c>
      <c r="M905" s="62" t="str">
        <f t="shared" ref="M905:M968" si="100">IF(B905&lt;&gt;"",F905,"")</f>
        <v/>
      </c>
      <c r="N905" s="69" t="str">
        <f t="shared" ref="N905:N968" si="101">IF(B905&lt;&gt;"",C905,"")</f>
        <v/>
      </c>
      <c r="O905" s="69" t="str">
        <f>IF($N905="P",COUNTIF($N$9:$N$9781,"P")-'Rosa e Controlli'!$I$33,"0")</f>
        <v>0</v>
      </c>
      <c r="P905" s="69" t="str">
        <f>IF($N905="D",COUNTIF($N$9:$N$9781,"D")-'Rosa e Controlli'!$I$34,"0")</f>
        <v>0</v>
      </c>
      <c r="Q905" s="69" t="str">
        <f>IF($N905="C",COUNTIF($N$9:$N$9781,"C")-'Rosa e Controlli'!$I$35,"0")</f>
        <v>0</v>
      </c>
      <c r="R905" s="69" t="str">
        <f>IF($N905="A",COUNTIF($N$9:$N$9781,"A")-'Rosa e Controlli'!$I$36,"0")</f>
        <v>0</v>
      </c>
      <c r="S905" s="69">
        <f t="shared" ref="S905:S968" si="102">SUM(O905:R905)</f>
        <v>0</v>
      </c>
      <c r="T905" s="69" t="str">
        <f t="shared" ref="T905:T968" si="103">IF(AND(B905&lt;&gt;"",OR(B905&lt;1,B905&gt;23)),"NO","")</f>
        <v/>
      </c>
      <c r="U905" s="69"/>
      <c r="V905" s="69"/>
      <c r="W905" s="69"/>
    </row>
    <row r="906" spans="1:23" x14ac:dyDescent="0.25">
      <c r="A906" s="61" t="str">
        <f t="shared" si="98"/>
        <v/>
      </c>
      <c r="B906" s="75"/>
      <c r="C906" s="72"/>
      <c r="D906" s="72"/>
      <c r="E906" s="73"/>
      <c r="F906" s="72"/>
      <c r="G906" s="72"/>
      <c r="H906" s="61" t="str">
        <f t="shared" si="99"/>
        <v/>
      </c>
      <c r="I906" s="62" t="str">
        <f t="shared" ref="I906:I969" si="104">IF(B906&lt;&gt;"",IF(L906&gt;3,"Troppi giocatori ("&amp;L906&amp;") della nazionale '"&amp;F906&amp;"'",IF(AND(J906&gt;1,J906&lt;&gt;""),"Numero di maglia assegnato "&amp;J906&amp;" volte",IF(AND(N906="P",S906&gt;0),"Troppi Portieri in squadra",IF(AND(N906="D",S906&gt;0),"Troppi Difensori in squadra",IF(AND(N906="C",S906&gt;0),"Troppi Centrocampisti in squadra",IF(AND(N906="A",S906&gt;0),"Troppi Attaccanti in squadra",IF(T906="NO","Numero di maglia errato",""))))))),"")</f>
        <v/>
      </c>
      <c r="J906" s="62" t="str">
        <f>IF(B906&lt;&gt;"",COUNTIF(B$9:$B10680,B906),"")</f>
        <v/>
      </c>
      <c r="K906" s="62"/>
      <c r="L906" s="62" t="str">
        <f>IF(B906&lt;&gt;"",COUNTIF(M$9:$M10680,F906),"")</f>
        <v/>
      </c>
      <c r="M906" s="62" t="str">
        <f t="shared" si="100"/>
        <v/>
      </c>
      <c r="N906" s="69" t="str">
        <f t="shared" si="101"/>
        <v/>
      </c>
      <c r="O906" s="69" t="str">
        <f>IF($N906="P",COUNTIF($N$9:$N$9781,"P")-'Rosa e Controlli'!$I$33,"0")</f>
        <v>0</v>
      </c>
      <c r="P906" s="69" t="str">
        <f>IF($N906="D",COUNTIF($N$9:$N$9781,"D")-'Rosa e Controlli'!$I$34,"0")</f>
        <v>0</v>
      </c>
      <c r="Q906" s="69" t="str">
        <f>IF($N906="C",COUNTIF($N$9:$N$9781,"C")-'Rosa e Controlli'!$I$35,"0")</f>
        <v>0</v>
      </c>
      <c r="R906" s="69" t="str">
        <f>IF($N906="A",COUNTIF($N$9:$N$9781,"A")-'Rosa e Controlli'!$I$36,"0")</f>
        <v>0</v>
      </c>
      <c r="S906" s="69">
        <f t="shared" si="102"/>
        <v>0</v>
      </c>
      <c r="T906" s="69" t="str">
        <f t="shared" si="103"/>
        <v/>
      </c>
      <c r="U906" s="69"/>
      <c r="V906" s="69"/>
      <c r="W906" s="69"/>
    </row>
    <row r="907" spans="1:23" x14ac:dyDescent="0.25">
      <c r="A907" s="61" t="str">
        <f t="shared" si="98"/>
        <v/>
      </c>
      <c r="B907" s="75"/>
      <c r="C907" s="72"/>
      <c r="D907" s="72"/>
      <c r="E907" s="73"/>
      <c r="F907" s="72"/>
      <c r="G907" s="72"/>
      <c r="H907" s="61" t="str">
        <f t="shared" si="99"/>
        <v/>
      </c>
      <c r="I907" s="62" t="str">
        <f t="shared" si="104"/>
        <v/>
      </c>
      <c r="J907" s="62" t="str">
        <f>IF(B907&lt;&gt;"",COUNTIF(B$9:$B10681,B907),"")</f>
        <v/>
      </c>
      <c r="K907" s="62"/>
      <c r="L907" s="62" t="str">
        <f>IF(B907&lt;&gt;"",COUNTIF(M$9:$M10681,F907),"")</f>
        <v/>
      </c>
      <c r="M907" s="62" t="str">
        <f t="shared" si="100"/>
        <v/>
      </c>
      <c r="N907" s="69" t="str">
        <f t="shared" si="101"/>
        <v/>
      </c>
      <c r="O907" s="69" t="str">
        <f>IF($N907="P",COUNTIF($N$9:$N$9781,"P")-'Rosa e Controlli'!$I$33,"0")</f>
        <v>0</v>
      </c>
      <c r="P907" s="69" t="str">
        <f>IF($N907="D",COUNTIF($N$9:$N$9781,"D")-'Rosa e Controlli'!$I$34,"0")</f>
        <v>0</v>
      </c>
      <c r="Q907" s="69" t="str">
        <f>IF($N907="C",COUNTIF($N$9:$N$9781,"C")-'Rosa e Controlli'!$I$35,"0")</f>
        <v>0</v>
      </c>
      <c r="R907" s="69" t="str">
        <f>IF($N907="A",COUNTIF($N$9:$N$9781,"A")-'Rosa e Controlli'!$I$36,"0")</f>
        <v>0</v>
      </c>
      <c r="S907" s="69">
        <f t="shared" si="102"/>
        <v>0</v>
      </c>
      <c r="T907" s="69" t="str">
        <f t="shared" si="103"/>
        <v/>
      </c>
      <c r="U907" s="69"/>
      <c r="V907" s="69"/>
      <c r="W907" s="69"/>
    </row>
    <row r="908" spans="1:23" x14ac:dyDescent="0.25">
      <c r="A908" s="61" t="str">
        <f t="shared" si="98"/>
        <v/>
      </c>
      <c r="B908" s="75"/>
      <c r="C908" s="72"/>
      <c r="D908" s="72"/>
      <c r="E908" s="73"/>
      <c r="F908" s="72"/>
      <c r="G908" s="72"/>
      <c r="H908" s="61" t="str">
        <f t="shared" si="99"/>
        <v/>
      </c>
      <c r="I908" s="62" t="str">
        <f t="shared" si="104"/>
        <v/>
      </c>
      <c r="J908" s="62" t="str">
        <f>IF(B908&lt;&gt;"",COUNTIF(B$9:$B10682,B908),"")</f>
        <v/>
      </c>
      <c r="K908" s="62"/>
      <c r="L908" s="62" t="str">
        <f>IF(B908&lt;&gt;"",COUNTIF(M$9:$M10682,F908),"")</f>
        <v/>
      </c>
      <c r="M908" s="62" t="str">
        <f t="shared" si="100"/>
        <v/>
      </c>
      <c r="N908" s="69" t="str">
        <f t="shared" si="101"/>
        <v/>
      </c>
      <c r="O908" s="69" t="str">
        <f>IF($N908="P",COUNTIF($N$9:$N$9781,"P")-'Rosa e Controlli'!$I$33,"0")</f>
        <v>0</v>
      </c>
      <c r="P908" s="69" t="str">
        <f>IF($N908="D",COUNTIF($N$9:$N$9781,"D")-'Rosa e Controlli'!$I$34,"0")</f>
        <v>0</v>
      </c>
      <c r="Q908" s="69" t="str">
        <f>IF($N908="C",COUNTIF($N$9:$N$9781,"C")-'Rosa e Controlli'!$I$35,"0")</f>
        <v>0</v>
      </c>
      <c r="R908" s="69" t="str">
        <f>IF($N908="A",COUNTIF($N$9:$N$9781,"A")-'Rosa e Controlli'!$I$36,"0")</f>
        <v>0</v>
      </c>
      <c r="S908" s="69">
        <f t="shared" si="102"/>
        <v>0</v>
      </c>
      <c r="T908" s="69" t="str">
        <f t="shared" si="103"/>
        <v/>
      </c>
      <c r="U908" s="69"/>
      <c r="V908" s="69"/>
      <c r="W908" s="69"/>
    </row>
    <row r="909" spans="1:23" x14ac:dyDescent="0.25">
      <c r="A909" s="61" t="str">
        <f t="shared" si="98"/>
        <v/>
      </c>
      <c r="B909" s="75"/>
      <c r="C909" s="72"/>
      <c r="D909" s="72"/>
      <c r="E909" s="73"/>
      <c r="F909" s="72"/>
      <c r="G909" s="72"/>
      <c r="H909" s="61" t="str">
        <f t="shared" si="99"/>
        <v/>
      </c>
      <c r="I909" s="62" t="str">
        <f t="shared" si="104"/>
        <v/>
      </c>
      <c r="J909" s="62" t="str">
        <f>IF(B909&lt;&gt;"",COUNTIF(B$9:$B10683,B909),"")</f>
        <v/>
      </c>
      <c r="K909" s="62"/>
      <c r="L909" s="62" t="str">
        <f>IF(B909&lt;&gt;"",COUNTIF(M$9:$M10683,F909),"")</f>
        <v/>
      </c>
      <c r="M909" s="62" t="str">
        <f t="shared" si="100"/>
        <v/>
      </c>
      <c r="N909" s="69" t="str">
        <f t="shared" si="101"/>
        <v/>
      </c>
      <c r="O909" s="69" t="str">
        <f>IF($N909="P",COUNTIF($N$9:$N$9781,"P")-'Rosa e Controlli'!$I$33,"0")</f>
        <v>0</v>
      </c>
      <c r="P909" s="69" t="str">
        <f>IF($N909="D",COUNTIF($N$9:$N$9781,"D")-'Rosa e Controlli'!$I$34,"0")</f>
        <v>0</v>
      </c>
      <c r="Q909" s="69" t="str">
        <f>IF($N909="C",COUNTIF($N$9:$N$9781,"C")-'Rosa e Controlli'!$I$35,"0")</f>
        <v>0</v>
      </c>
      <c r="R909" s="69" t="str">
        <f>IF($N909="A",COUNTIF($N$9:$N$9781,"A")-'Rosa e Controlli'!$I$36,"0")</f>
        <v>0</v>
      </c>
      <c r="S909" s="69">
        <f t="shared" si="102"/>
        <v>0</v>
      </c>
      <c r="T909" s="69" t="str">
        <f t="shared" si="103"/>
        <v/>
      </c>
      <c r="U909" s="69"/>
      <c r="V909" s="69"/>
      <c r="W909" s="69"/>
    </row>
    <row r="910" spans="1:23" x14ac:dyDescent="0.25">
      <c r="A910" s="61" t="str">
        <f t="shared" si="98"/>
        <v/>
      </c>
      <c r="B910" s="75"/>
      <c r="C910" s="72"/>
      <c r="D910" s="72"/>
      <c r="E910" s="73"/>
      <c r="F910" s="72"/>
      <c r="G910" s="72"/>
      <c r="H910" s="61" t="str">
        <f t="shared" si="99"/>
        <v/>
      </c>
      <c r="I910" s="62" t="str">
        <f t="shared" si="104"/>
        <v/>
      </c>
      <c r="J910" s="62" t="str">
        <f>IF(B910&lt;&gt;"",COUNTIF(B$9:$B10684,B910),"")</f>
        <v/>
      </c>
      <c r="K910" s="62"/>
      <c r="L910" s="62" t="str">
        <f>IF(B910&lt;&gt;"",COUNTIF(M$9:$M10684,F910),"")</f>
        <v/>
      </c>
      <c r="M910" s="62" t="str">
        <f t="shared" si="100"/>
        <v/>
      </c>
      <c r="N910" s="69" t="str">
        <f t="shared" si="101"/>
        <v/>
      </c>
      <c r="O910" s="69" t="str">
        <f>IF($N910="P",COUNTIF($N$9:$N$9781,"P")-'Rosa e Controlli'!$I$33,"0")</f>
        <v>0</v>
      </c>
      <c r="P910" s="69" t="str">
        <f>IF($N910="D",COUNTIF($N$9:$N$9781,"D")-'Rosa e Controlli'!$I$34,"0")</f>
        <v>0</v>
      </c>
      <c r="Q910" s="69" t="str">
        <f>IF($N910="C",COUNTIF($N$9:$N$9781,"C")-'Rosa e Controlli'!$I$35,"0")</f>
        <v>0</v>
      </c>
      <c r="R910" s="69" t="str">
        <f>IF($N910="A",COUNTIF($N$9:$N$9781,"A")-'Rosa e Controlli'!$I$36,"0")</f>
        <v>0</v>
      </c>
      <c r="S910" s="69">
        <f t="shared" si="102"/>
        <v>0</v>
      </c>
      <c r="T910" s="69" t="str">
        <f t="shared" si="103"/>
        <v/>
      </c>
      <c r="U910" s="69"/>
      <c r="V910" s="69"/>
      <c r="W910" s="69"/>
    </row>
    <row r="911" spans="1:23" x14ac:dyDescent="0.25">
      <c r="A911" s="61" t="str">
        <f t="shared" si="98"/>
        <v/>
      </c>
      <c r="B911" s="75"/>
      <c r="C911" s="72"/>
      <c r="D911" s="72"/>
      <c r="E911" s="73"/>
      <c r="F911" s="72"/>
      <c r="G911" s="72"/>
      <c r="H911" s="61" t="str">
        <f t="shared" si="99"/>
        <v/>
      </c>
      <c r="I911" s="62" t="str">
        <f t="shared" si="104"/>
        <v/>
      </c>
      <c r="J911" s="62" t="str">
        <f>IF(B911&lt;&gt;"",COUNTIF(B$9:$B10685,B911),"")</f>
        <v/>
      </c>
      <c r="K911" s="62"/>
      <c r="L911" s="62" t="str">
        <f>IF(B911&lt;&gt;"",COUNTIF(M$9:$M10685,F911),"")</f>
        <v/>
      </c>
      <c r="M911" s="62" t="str">
        <f t="shared" si="100"/>
        <v/>
      </c>
      <c r="N911" s="69" t="str">
        <f t="shared" si="101"/>
        <v/>
      </c>
      <c r="O911" s="69" t="str">
        <f>IF($N911="P",COUNTIF($N$9:$N$9781,"P")-'Rosa e Controlli'!$I$33,"0")</f>
        <v>0</v>
      </c>
      <c r="P911" s="69" t="str">
        <f>IF($N911="D",COUNTIF($N$9:$N$9781,"D")-'Rosa e Controlli'!$I$34,"0")</f>
        <v>0</v>
      </c>
      <c r="Q911" s="69" t="str">
        <f>IF($N911="C",COUNTIF($N$9:$N$9781,"C")-'Rosa e Controlli'!$I$35,"0")</f>
        <v>0</v>
      </c>
      <c r="R911" s="69" t="str">
        <f>IF($N911="A",COUNTIF($N$9:$N$9781,"A")-'Rosa e Controlli'!$I$36,"0")</f>
        <v>0</v>
      </c>
      <c r="S911" s="69">
        <f t="shared" si="102"/>
        <v>0</v>
      </c>
      <c r="T911" s="69" t="str">
        <f t="shared" si="103"/>
        <v/>
      </c>
      <c r="U911" s="69"/>
      <c r="V911" s="69"/>
      <c r="W911" s="69"/>
    </row>
    <row r="912" spans="1:23" x14ac:dyDescent="0.25">
      <c r="A912" s="61" t="str">
        <f t="shared" si="98"/>
        <v/>
      </c>
      <c r="B912" s="75"/>
      <c r="C912" s="72"/>
      <c r="D912" s="72"/>
      <c r="E912" s="73"/>
      <c r="F912" s="72"/>
      <c r="G912" s="72"/>
      <c r="H912" s="61" t="str">
        <f t="shared" si="99"/>
        <v/>
      </c>
      <c r="I912" s="62" t="str">
        <f t="shared" si="104"/>
        <v/>
      </c>
      <c r="J912" s="62" t="str">
        <f>IF(B912&lt;&gt;"",COUNTIF(B$9:$B10686,B912),"")</f>
        <v/>
      </c>
      <c r="K912" s="62"/>
      <c r="L912" s="62" t="str">
        <f>IF(B912&lt;&gt;"",COUNTIF(M$9:$M10686,F912),"")</f>
        <v/>
      </c>
      <c r="M912" s="62" t="str">
        <f t="shared" si="100"/>
        <v/>
      </c>
      <c r="N912" s="69" t="str">
        <f t="shared" si="101"/>
        <v/>
      </c>
      <c r="O912" s="69" t="str">
        <f>IF($N912="P",COUNTIF($N$9:$N$9781,"P")-'Rosa e Controlli'!$I$33,"0")</f>
        <v>0</v>
      </c>
      <c r="P912" s="69" t="str">
        <f>IF($N912="D",COUNTIF($N$9:$N$9781,"D")-'Rosa e Controlli'!$I$34,"0")</f>
        <v>0</v>
      </c>
      <c r="Q912" s="69" t="str">
        <f>IF($N912="C",COUNTIF($N$9:$N$9781,"C")-'Rosa e Controlli'!$I$35,"0")</f>
        <v>0</v>
      </c>
      <c r="R912" s="69" t="str">
        <f>IF($N912="A",COUNTIF($N$9:$N$9781,"A")-'Rosa e Controlli'!$I$36,"0")</f>
        <v>0</v>
      </c>
      <c r="S912" s="69">
        <f t="shared" si="102"/>
        <v>0</v>
      </c>
      <c r="T912" s="69" t="str">
        <f t="shared" si="103"/>
        <v/>
      </c>
      <c r="U912" s="69"/>
      <c r="V912" s="69"/>
      <c r="W912" s="69"/>
    </row>
    <row r="913" spans="1:23" x14ac:dyDescent="0.25">
      <c r="A913" s="61" t="str">
        <f t="shared" si="98"/>
        <v/>
      </c>
      <c r="B913" s="75"/>
      <c r="C913" s="72"/>
      <c r="D913" s="72"/>
      <c r="E913" s="73"/>
      <c r="F913" s="72"/>
      <c r="G913" s="72"/>
      <c r="H913" s="61" t="str">
        <f t="shared" si="99"/>
        <v/>
      </c>
      <c r="I913" s="62" t="str">
        <f t="shared" si="104"/>
        <v/>
      </c>
      <c r="J913" s="62" t="str">
        <f>IF(B913&lt;&gt;"",COUNTIF(B$9:$B10687,B913),"")</f>
        <v/>
      </c>
      <c r="K913" s="62"/>
      <c r="L913" s="62" t="str">
        <f>IF(B913&lt;&gt;"",COUNTIF(M$9:$M10687,F913),"")</f>
        <v/>
      </c>
      <c r="M913" s="62" t="str">
        <f t="shared" si="100"/>
        <v/>
      </c>
      <c r="N913" s="69" t="str">
        <f t="shared" si="101"/>
        <v/>
      </c>
      <c r="O913" s="69" t="str">
        <f>IF($N913="P",COUNTIF($N$9:$N$9781,"P")-'Rosa e Controlli'!$I$33,"0")</f>
        <v>0</v>
      </c>
      <c r="P913" s="69" t="str">
        <f>IF($N913="D",COUNTIF($N$9:$N$9781,"D")-'Rosa e Controlli'!$I$34,"0")</f>
        <v>0</v>
      </c>
      <c r="Q913" s="69" t="str">
        <f>IF($N913="C",COUNTIF($N$9:$N$9781,"C")-'Rosa e Controlli'!$I$35,"0")</f>
        <v>0</v>
      </c>
      <c r="R913" s="69" t="str">
        <f>IF($N913="A",COUNTIF($N$9:$N$9781,"A")-'Rosa e Controlli'!$I$36,"0")</f>
        <v>0</v>
      </c>
      <c r="S913" s="69">
        <f t="shared" si="102"/>
        <v>0</v>
      </c>
      <c r="T913" s="69" t="str">
        <f t="shared" si="103"/>
        <v/>
      </c>
      <c r="U913" s="69"/>
      <c r="V913" s="69"/>
      <c r="W913" s="69"/>
    </row>
    <row r="914" spans="1:23" x14ac:dyDescent="0.25">
      <c r="A914" s="61" t="str">
        <f t="shared" si="98"/>
        <v/>
      </c>
      <c r="B914" s="75"/>
      <c r="C914" s="72"/>
      <c r="D914" s="72"/>
      <c r="E914" s="73"/>
      <c r="F914" s="72"/>
      <c r="G914" s="72"/>
      <c r="H914" s="61" t="str">
        <f t="shared" si="99"/>
        <v/>
      </c>
      <c r="I914" s="62" t="str">
        <f t="shared" si="104"/>
        <v/>
      </c>
      <c r="J914" s="62" t="str">
        <f>IF(B914&lt;&gt;"",COUNTIF(B$9:$B10688,B914),"")</f>
        <v/>
      </c>
      <c r="K914" s="62"/>
      <c r="L914" s="62" t="str">
        <f>IF(B914&lt;&gt;"",COUNTIF(M$9:$M10688,F914),"")</f>
        <v/>
      </c>
      <c r="M914" s="62" t="str">
        <f t="shared" si="100"/>
        <v/>
      </c>
      <c r="N914" s="69" t="str">
        <f t="shared" si="101"/>
        <v/>
      </c>
      <c r="O914" s="69" t="str">
        <f>IF($N914="P",COUNTIF($N$9:$N$9781,"P")-'Rosa e Controlli'!$I$33,"0")</f>
        <v>0</v>
      </c>
      <c r="P914" s="69" t="str">
        <f>IF($N914="D",COUNTIF($N$9:$N$9781,"D")-'Rosa e Controlli'!$I$34,"0")</f>
        <v>0</v>
      </c>
      <c r="Q914" s="69" t="str">
        <f>IF($N914="C",COUNTIF($N$9:$N$9781,"C")-'Rosa e Controlli'!$I$35,"0")</f>
        <v>0</v>
      </c>
      <c r="R914" s="69" t="str">
        <f>IF($N914="A",COUNTIF($N$9:$N$9781,"A")-'Rosa e Controlli'!$I$36,"0")</f>
        <v>0</v>
      </c>
      <c r="S914" s="69">
        <f t="shared" si="102"/>
        <v>0</v>
      </c>
      <c r="T914" s="69" t="str">
        <f t="shared" si="103"/>
        <v/>
      </c>
      <c r="U914" s="69"/>
      <c r="V914" s="69"/>
      <c r="W914" s="69"/>
    </row>
    <row r="915" spans="1:23" x14ac:dyDescent="0.25">
      <c r="A915" s="61" t="str">
        <f t="shared" si="98"/>
        <v/>
      </c>
      <c r="B915" s="75"/>
      <c r="C915" s="72"/>
      <c r="D915" s="72"/>
      <c r="E915" s="73"/>
      <c r="F915" s="72"/>
      <c r="G915" s="72"/>
      <c r="H915" s="61" t="str">
        <f t="shared" si="99"/>
        <v/>
      </c>
      <c r="I915" s="62" t="str">
        <f t="shared" si="104"/>
        <v/>
      </c>
      <c r="J915" s="62" t="str">
        <f>IF(B915&lt;&gt;"",COUNTIF(B$9:$B10689,B915),"")</f>
        <v/>
      </c>
      <c r="K915" s="62"/>
      <c r="L915" s="62" t="str">
        <f>IF(B915&lt;&gt;"",COUNTIF(M$9:$M10689,F915),"")</f>
        <v/>
      </c>
      <c r="M915" s="62" t="str">
        <f t="shared" si="100"/>
        <v/>
      </c>
      <c r="N915" s="69" t="str">
        <f t="shared" si="101"/>
        <v/>
      </c>
      <c r="O915" s="69" t="str">
        <f>IF($N915="P",COUNTIF($N$9:$N$9781,"P")-'Rosa e Controlli'!$I$33,"0")</f>
        <v>0</v>
      </c>
      <c r="P915" s="69" t="str">
        <f>IF($N915="D",COUNTIF($N$9:$N$9781,"D")-'Rosa e Controlli'!$I$34,"0")</f>
        <v>0</v>
      </c>
      <c r="Q915" s="69" t="str">
        <f>IF($N915="C",COUNTIF($N$9:$N$9781,"C")-'Rosa e Controlli'!$I$35,"0")</f>
        <v>0</v>
      </c>
      <c r="R915" s="69" t="str">
        <f>IF($N915="A",COUNTIF($N$9:$N$9781,"A")-'Rosa e Controlli'!$I$36,"0")</f>
        <v>0</v>
      </c>
      <c r="S915" s="69">
        <f t="shared" si="102"/>
        <v>0</v>
      </c>
      <c r="T915" s="69" t="str">
        <f t="shared" si="103"/>
        <v/>
      </c>
      <c r="U915" s="69"/>
      <c r="V915" s="69"/>
      <c r="W915" s="69"/>
    </row>
    <row r="916" spans="1:23" x14ac:dyDescent="0.25">
      <c r="A916" s="61" t="str">
        <f t="shared" si="98"/>
        <v/>
      </c>
      <c r="B916" s="75"/>
      <c r="C916" s="72"/>
      <c r="D916" s="72"/>
      <c r="E916" s="73"/>
      <c r="F916" s="72"/>
      <c r="G916" s="72"/>
      <c r="H916" s="61" t="str">
        <f t="shared" si="99"/>
        <v/>
      </c>
      <c r="I916" s="62" t="str">
        <f t="shared" si="104"/>
        <v/>
      </c>
      <c r="J916" s="62" t="str">
        <f>IF(B916&lt;&gt;"",COUNTIF(B$9:$B10690,B916),"")</f>
        <v/>
      </c>
      <c r="K916" s="62"/>
      <c r="L916" s="62" t="str">
        <f>IF(B916&lt;&gt;"",COUNTIF(M$9:$M10690,F916),"")</f>
        <v/>
      </c>
      <c r="M916" s="62" t="str">
        <f t="shared" si="100"/>
        <v/>
      </c>
      <c r="N916" s="69" t="str">
        <f t="shared" si="101"/>
        <v/>
      </c>
      <c r="O916" s="69" t="str">
        <f>IF($N916="P",COUNTIF($N$9:$N$9781,"P")-'Rosa e Controlli'!$I$33,"0")</f>
        <v>0</v>
      </c>
      <c r="P916" s="69" t="str">
        <f>IF($N916="D",COUNTIF($N$9:$N$9781,"D")-'Rosa e Controlli'!$I$34,"0")</f>
        <v>0</v>
      </c>
      <c r="Q916" s="69" t="str">
        <f>IF($N916="C",COUNTIF($N$9:$N$9781,"C")-'Rosa e Controlli'!$I$35,"0")</f>
        <v>0</v>
      </c>
      <c r="R916" s="69" t="str">
        <f>IF($N916="A",COUNTIF($N$9:$N$9781,"A")-'Rosa e Controlli'!$I$36,"0")</f>
        <v>0</v>
      </c>
      <c r="S916" s="69">
        <f t="shared" si="102"/>
        <v>0</v>
      </c>
      <c r="T916" s="69" t="str">
        <f t="shared" si="103"/>
        <v/>
      </c>
      <c r="U916" s="69"/>
      <c r="V916" s="69"/>
      <c r="W916" s="69"/>
    </row>
    <row r="917" spans="1:23" x14ac:dyDescent="0.25">
      <c r="A917" s="61" t="str">
        <f t="shared" si="98"/>
        <v/>
      </c>
      <c r="B917" s="75"/>
      <c r="C917" s="72"/>
      <c r="D917" s="72"/>
      <c r="E917" s="73"/>
      <c r="F917" s="72"/>
      <c r="G917" s="72"/>
      <c r="H917" s="61" t="str">
        <f t="shared" si="99"/>
        <v/>
      </c>
      <c r="I917" s="62" t="str">
        <f t="shared" si="104"/>
        <v/>
      </c>
      <c r="J917" s="62" t="str">
        <f>IF(B917&lt;&gt;"",COUNTIF(B$9:$B10691,B917),"")</f>
        <v/>
      </c>
      <c r="K917" s="62"/>
      <c r="L917" s="62" t="str">
        <f>IF(B917&lt;&gt;"",COUNTIF(M$9:$M10691,F917),"")</f>
        <v/>
      </c>
      <c r="M917" s="62" t="str">
        <f t="shared" si="100"/>
        <v/>
      </c>
      <c r="N917" s="69" t="str">
        <f t="shared" si="101"/>
        <v/>
      </c>
      <c r="O917" s="69" t="str">
        <f>IF($N917="P",COUNTIF($N$9:$N$9781,"P")-'Rosa e Controlli'!$I$33,"0")</f>
        <v>0</v>
      </c>
      <c r="P917" s="69" t="str">
        <f>IF($N917="D",COUNTIF($N$9:$N$9781,"D")-'Rosa e Controlli'!$I$34,"0")</f>
        <v>0</v>
      </c>
      <c r="Q917" s="69" t="str">
        <f>IF($N917="C",COUNTIF($N$9:$N$9781,"C")-'Rosa e Controlli'!$I$35,"0")</f>
        <v>0</v>
      </c>
      <c r="R917" s="69" t="str">
        <f>IF($N917="A",COUNTIF($N$9:$N$9781,"A")-'Rosa e Controlli'!$I$36,"0")</f>
        <v>0</v>
      </c>
      <c r="S917" s="69">
        <f t="shared" si="102"/>
        <v>0</v>
      </c>
      <c r="T917" s="69" t="str">
        <f t="shared" si="103"/>
        <v/>
      </c>
      <c r="U917" s="69"/>
      <c r="V917" s="69"/>
      <c r="W917" s="69"/>
    </row>
    <row r="918" spans="1:23" x14ac:dyDescent="0.25">
      <c r="A918" s="61" t="str">
        <f t="shared" si="98"/>
        <v/>
      </c>
      <c r="B918" s="75"/>
      <c r="C918" s="72"/>
      <c r="D918" s="72"/>
      <c r="E918" s="73"/>
      <c r="F918" s="72"/>
      <c r="G918" s="72"/>
      <c r="H918" s="61" t="str">
        <f t="shared" si="99"/>
        <v/>
      </c>
      <c r="I918" s="62" t="str">
        <f t="shared" si="104"/>
        <v/>
      </c>
      <c r="J918" s="62" t="str">
        <f>IF(B918&lt;&gt;"",COUNTIF(B$9:$B10692,B918),"")</f>
        <v/>
      </c>
      <c r="K918" s="62"/>
      <c r="L918" s="62" t="str">
        <f>IF(B918&lt;&gt;"",COUNTIF(M$9:$M10692,F918),"")</f>
        <v/>
      </c>
      <c r="M918" s="62" t="str">
        <f t="shared" si="100"/>
        <v/>
      </c>
      <c r="N918" s="69" t="str">
        <f t="shared" si="101"/>
        <v/>
      </c>
      <c r="O918" s="69" t="str">
        <f>IF($N918="P",COUNTIF($N$9:$N$9781,"P")-'Rosa e Controlli'!$I$33,"0")</f>
        <v>0</v>
      </c>
      <c r="P918" s="69" t="str">
        <f>IF($N918="D",COUNTIF($N$9:$N$9781,"D")-'Rosa e Controlli'!$I$34,"0")</f>
        <v>0</v>
      </c>
      <c r="Q918" s="69" t="str">
        <f>IF($N918="C",COUNTIF($N$9:$N$9781,"C")-'Rosa e Controlli'!$I$35,"0")</f>
        <v>0</v>
      </c>
      <c r="R918" s="69" t="str">
        <f>IF($N918="A",COUNTIF($N$9:$N$9781,"A")-'Rosa e Controlli'!$I$36,"0")</f>
        <v>0</v>
      </c>
      <c r="S918" s="69">
        <f t="shared" si="102"/>
        <v>0</v>
      </c>
      <c r="T918" s="69" t="str">
        <f t="shared" si="103"/>
        <v/>
      </c>
      <c r="U918" s="69"/>
      <c r="V918" s="69"/>
      <c r="W918" s="69"/>
    </row>
    <row r="919" spans="1:23" x14ac:dyDescent="0.25">
      <c r="A919" s="61" t="str">
        <f t="shared" si="98"/>
        <v/>
      </c>
      <c r="B919" s="75"/>
      <c r="C919" s="72"/>
      <c r="D919" s="72"/>
      <c r="E919" s="73"/>
      <c r="F919" s="72"/>
      <c r="G919" s="72"/>
      <c r="H919" s="61" t="str">
        <f t="shared" si="99"/>
        <v/>
      </c>
      <c r="I919" s="62" t="str">
        <f t="shared" si="104"/>
        <v/>
      </c>
      <c r="J919" s="62" t="str">
        <f>IF(B919&lt;&gt;"",COUNTIF(B$9:$B10693,B919),"")</f>
        <v/>
      </c>
      <c r="K919" s="62"/>
      <c r="L919" s="62" t="str">
        <f>IF(B919&lt;&gt;"",COUNTIF(M$9:$M10693,F919),"")</f>
        <v/>
      </c>
      <c r="M919" s="62" t="str">
        <f t="shared" si="100"/>
        <v/>
      </c>
      <c r="N919" s="69" t="str">
        <f t="shared" si="101"/>
        <v/>
      </c>
      <c r="O919" s="69" t="str">
        <f>IF($N919="P",COUNTIF($N$9:$N$9781,"P")-'Rosa e Controlli'!$I$33,"0")</f>
        <v>0</v>
      </c>
      <c r="P919" s="69" t="str">
        <f>IF($N919="D",COUNTIF($N$9:$N$9781,"D")-'Rosa e Controlli'!$I$34,"0")</f>
        <v>0</v>
      </c>
      <c r="Q919" s="69" t="str">
        <f>IF($N919="C",COUNTIF($N$9:$N$9781,"C")-'Rosa e Controlli'!$I$35,"0")</f>
        <v>0</v>
      </c>
      <c r="R919" s="69" t="str">
        <f>IF($N919="A",COUNTIF($N$9:$N$9781,"A")-'Rosa e Controlli'!$I$36,"0")</f>
        <v>0</v>
      </c>
      <c r="S919" s="69">
        <f t="shared" si="102"/>
        <v>0</v>
      </c>
      <c r="T919" s="69" t="str">
        <f t="shared" si="103"/>
        <v/>
      </c>
      <c r="U919" s="69"/>
      <c r="V919" s="69"/>
      <c r="W919" s="69"/>
    </row>
    <row r="920" spans="1:23" x14ac:dyDescent="0.25">
      <c r="A920" s="61" t="str">
        <f t="shared" si="98"/>
        <v/>
      </c>
      <c r="B920" s="75"/>
      <c r="C920" s="72"/>
      <c r="D920" s="72"/>
      <c r="E920" s="73"/>
      <c r="F920" s="72"/>
      <c r="G920" s="72"/>
      <c r="H920" s="61" t="str">
        <f t="shared" si="99"/>
        <v/>
      </c>
      <c r="I920" s="62" t="str">
        <f t="shared" si="104"/>
        <v/>
      </c>
      <c r="J920" s="62" t="str">
        <f>IF(B920&lt;&gt;"",COUNTIF(B$9:$B10694,B920),"")</f>
        <v/>
      </c>
      <c r="K920" s="62"/>
      <c r="L920" s="62" t="str">
        <f>IF(B920&lt;&gt;"",COUNTIF(M$9:$M10694,F920),"")</f>
        <v/>
      </c>
      <c r="M920" s="62" t="str">
        <f t="shared" si="100"/>
        <v/>
      </c>
      <c r="N920" s="69" t="str">
        <f t="shared" si="101"/>
        <v/>
      </c>
      <c r="O920" s="69" t="str">
        <f>IF($N920="P",COUNTIF($N$9:$N$9781,"P")-'Rosa e Controlli'!$I$33,"0")</f>
        <v>0</v>
      </c>
      <c r="P920" s="69" t="str">
        <f>IF($N920="D",COUNTIF($N$9:$N$9781,"D")-'Rosa e Controlli'!$I$34,"0")</f>
        <v>0</v>
      </c>
      <c r="Q920" s="69" t="str">
        <f>IF($N920="C",COUNTIF($N$9:$N$9781,"C")-'Rosa e Controlli'!$I$35,"0")</f>
        <v>0</v>
      </c>
      <c r="R920" s="69" t="str">
        <f>IF($N920="A",COUNTIF($N$9:$N$9781,"A")-'Rosa e Controlli'!$I$36,"0")</f>
        <v>0</v>
      </c>
      <c r="S920" s="69">
        <f t="shared" si="102"/>
        <v>0</v>
      </c>
      <c r="T920" s="69" t="str">
        <f t="shared" si="103"/>
        <v/>
      </c>
      <c r="U920" s="69"/>
      <c r="V920" s="69"/>
      <c r="W920" s="69"/>
    </row>
    <row r="921" spans="1:23" x14ac:dyDescent="0.25">
      <c r="A921" s="61" t="str">
        <f t="shared" si="98"/>
        <v/>
      </c>
      <c r="B921" s="75"/>
      <c r="C921" s="72"/>
      <c r="D921" s="72"/>
      <c r="E921" s="73"/>
      <c r="F921" s="72"/>
      <c r="G921" s="72"/>
      <c r="H921" s="61" t="str">
        <f t="shared" si="99"/>
        <v/>
      </c>
      <c r="I921" s="62" t="str">
        <f t="shared" si="104"/>
        <v/>
      </c>
      <c r="J921" s="62" t="str">
        <f>IF(B921&lt;&gt;"",COUNTIF(B$9:$B10695,B921),"")</f>
        <v/>
      </c>
      <c r="K921" s="62"/>
      <c r="L921" s="62" t="str">
        <f>IF(B921&lt;&gt;"",COUNTIF(M$9:$M10695,F921),"")</f>
        <v/>
      </c>
      <c r="M921" s="62" t="str">
        <f t="shared" si="100"/>
        <v/>
      </c>
      <c r="N921" s="69" t="str">
        <f t="shared" si="101"/>
        <v/>
      </c>
      <c r="O921" s="69" t="str">
        <f>IF($N921="P",COUNTIF($N$9:$N$9781,"P")-'Rosa e Controlli'!$I$33,"0")</f>
        <v>0</v>
      </c>
      <c r="P921" s="69" t="str">
        <f>IF($N921="D",COUNTIF($N$9:$N$9781,"D")-'Rosa e Controlli'!$I$34,"0")</f>
        <v>0</v>
      </c>
      <c r="Q921" s="69" t="str">
        <f>IF($N921="C",COUNTIF($N$9:$N$9781,"C")-'Rosa e Controlli'!$I$35,"0")</f>
        <v>0</v>
      </c>
      <c r="R921" s="69" t="str">
        <f>IF($N921="A",COUNTIF($N$9:$N$9781,"A")-'Rosa e Controlli'!$I$36,"0")</f>
        <v>0</v>
      </c>
      <c r="S921" s="69">
        <f t="shared" si="102"/>
        <v>0</v>
      </c>
      <c r="T921" s="69" t="str">
        <f t="shared" si="103"/>
        <v/>
      </c>
      <c r="U921" s="69"/>
      <c r="V921" s="69"/>
      <c r="W921" s="69"/>
    </row>
    <row r="922" spans="1:23" x14ac:dyDescent="0.25">
      <c r="A922" s="61" t="str">
        <f t="shared" si="98"/>
        <v/>
      </c>
      <c r="B922" s="75"/>
      <c r="C922" s="72"/>
      <c r="D922" s="72"/>
      <c r="E922" s="73"/>
      <c r="F922" s="72"/>
      <c r="G922" s="72"/>
      <c r="H922" s="61" t="str">
        <f t="shared" si="99"/>
        <v/>
      </c>
      <c r="I922" s="62" t="str">
        <f t="shared" si="104"/>
        <v/>
      </c>
      <c r="J922" s="62" t="str">
        <f>IF(B922&lt;&gt;"",COUNTIF(B$9:$B10696,B922),"")</f>
        <v/>
      </c>
      <c r="K922" s="62"/>
      <c r="L922" s="62" t="str">
        <f>IF(B922&lt;&gt;"",COUNTIF(M$9:$M10696,F922),"")</f>
        <v/>
      </c>
      <c r="M922" s="62" t="str">
        <f t="shared" si="100"/>
        <v/>
      </c>
      <c r="N922" s="69" t="str">
        <f t="shared" si="101"/>
        <v/>
      </c>
      <c r="O922" s="69" t="str">
        <f>IF($N922="P",COUNTIF($N$9:$N$9781,"P")-'Rosa e Controlli'!$I$33,"0")</f>
        <v>0</v>
      </c>
      <c r="P922" s="69" t="str">
        <f>IF($N922="D",COUNTIF($N$9:$N$9781,"D")-'Rosa e Controlli'!$I$34,"0")</f>
        <v>0</v>
      </c>
      <c r="Q922" s="69" t="str">
        <f>IF($N922="C",COUNTIF($N$9:$N$9781,"C")-'Rosa e Controlli'!$I$35,"0")</f>
        <v>0</v>
      </c>
      <c r="R922" s="69" t="str">
        <f>IF($N922="A",COUNTIF($N$9:$N$9781,"A")-'Rosa e Controlli'!$I$36,"0")</f>
        <v>0</v>
      </c>
      <c r="S922" s="69">
        <f t="shared" si="102"/>
        <v>0</v>
      </c>
      <c r="T922" s="69" t="str">
        <f t="shared" si="103"/>
        <v/>
      </c>
      <c r="U922" s="69"/>
      <c r="V922" s="69"/>
      <c r="W922" s="69"/>
    </row>
    <row r="923" spans="1:23" x14ac:dyDescent="0.25">
      <c r="A923" s="61" t="str">
        <f t="shared" si="98"/>
        <v/>
      </c>
      <c r="B923" s="75"/>
      <c r="C923" s="72"/>
      <c r="D923" s="72"/>
      <c r="E923" s="73"/>
      <c r="F923" s="72"/>
      <c r="G923" s="72"/>
      <c r="H923" s="61" t="str">
        <f t="shared" si="99"/>
        <v/>
      </c>
      <c r="I923" s="62" t="str">
        <f t="shared" si="104"/>
        <v/>
      </c>
      <c r="J923" s="62" t="str">
        <f>IF(B923&lt;&gt;"",COUNTIF(B$9:$B10697,B923),"")</f>
        <v/>
      </c>
      <c r="K923" s="62"/>
      <c r="L923" s="62" t="str">
        <f>IF(B923&lt;&gt;"",COUNTIF(M$9:$M10697,F923),"")</f>
        <v/>
      </c>
      <c r="M923" s="62" t="str">
        <f t="shared" si="100"/>
        <v/>
      </c>
      <c r="N923" s="69" t="str">
        <f t="shared" si="101"/>
        <v/>
      </c>
      <c r="O923" s="69" t="str">
        <f>IF($N923="P",COUNTIF($N$9:$N$9781,"P")-'Rosa e Controlli'!$I$33,"0")</f>
        <v>0</v>
      </c>
      <c r="P923" s="69" t="str">
        <f>IF($N923="D",COUNTIF($N$9:$N$9781,"D")-'Rosa e Controlli'!$I$34,"0")</f>
        <v>0</v>
      </c>
      <c r="Q923" s="69" t="str">
        <f>IF($N923="C",COUNTIF($N$9:$N$9781,"C")-'Rosa e Controlli'!$I$35,"0")</f>
        <v>0</v>
      </c>
      <c r="R923" s="69" t="str">
        <f>IF($N923="A",COUNTIF($N$9:$N$9781,"A")-'Rosa e Controlli'!$I$36,"0")</f>
        <v>0</v>
      </c>
      <c r="S923" s="69">
        <f t="shared" si="102"/>
        <v>0</v>
      </c>
      <c r="T923" s="69" t="str">
        <f t="shared" si="103"/>
        <v/>
      </c>
      <c r="U923" s="69"/>
      <c r="V923" s="69"/>
      <c r="W923" s="69"/>
    </row>
    <row r="924" spans="1:23" x14ac:dyDescent="0.25">
      <c r="A924" s="61" t="str">
        <f t="shared" si="98"/>
        <v/>
      </c>
      <c r="B924" s="75"/>
      <c r="C924" s="72"/>
      <c r="D924" s="72"/>
      <c r="E924" s="73"/>
      <c r="F924" s="72"/>
      <c r="G924" s="72"/>
      <c r="H924" s="61" t="str">
        <f t="shared" si="99"/>
        <v/>
      </c>
      <c r="I924" s="62" t="str">
        <f t="shared" si="104"/>
        <v/>
      </c>
      <c r="J924" s="62" t="str">
        <f>IF(B924&lt;&gt;"",COUNTIF(B$9:$B10698,B924),"")</f>
        <v/>
      </c>
      <c r="K924" s="62"/>
      <c r="L924" s="62" t="str">
        <f>IF(B924&lt;&gt;"",COUNTIF(M$9:$M10698,F924),"")</f>
        <v/>
      </c>
      <c r="M924" s="62" t="str">
        <f t="shared" si="100"/>
        <v/>
      </c>
      <c r="N924" s="69" t="str">
        <f t="shared" si="101"/>
        <v/>
      </c>
      <c r="O924" s="69" t="str">
        <f>IF($N924="P",COUNTIF($N$9:$N$9781,"P")-'Rosa e Controlli'!$I$33,"0")</f>
        <v>0</v>
      </c>
      <c r="P924" s="69" t="str">
        <f>IF($N924="D",COUNTIF($N$9:$N$9781,"D")-'Rosa e Controlli'!$I$34,"0")</f>
        <v>0</v>
      </c>
      <c r="Q924" s="69" t="str">
        <f>IF($N924="C",COUNTIF($N$9:$N$9781,"C")-'Rosa e Controlli'!$I$35,"0")</f>
        <v>0</v>
      </c>
      <c r="R924" s="69" t="str">
        <f>IF($N924="A",COUNTIF($N$9:$N$9781,"A")-'Rosa e Controlli'!$I$36,"0")</f>
        <v>0</v>
      </c>
      <c r="S924" s="69">
        <f t="shared" si="102"/>
        <v>0</v>
      </c>
      <c r="T924" s="69" t="str">
        <f t="shared" si="103"/>
        <v/>
      </c>
      <c r="U924" s="69"/>
      <c r="V924" s="69"/>
      <c r="W924" s="69"/>
    </row>
    <row r="925" spans="1:23" x14ac:dyDescent="0.25">
      <c r="A925" s="61" t="str">
        <f t="shared" si="98"/>
        <v/>
      </c>
      <c r="B925" s="75"/>
      <c r="C925" s="72"/>
      <c r="D925" s="72"/>
      <c r="E925" s="73"/>
      <c r="F925" s="72"/>
      <c r="G925" s="72"/>
      <c r="H925" s="61" t="str">
        <f t="shared" si="99"/>
        <v/>
      </c>
      <c r="I925" s="62" t="str">
        <f t="shared" si="104"/>
        <v/>
      </c>
      <c r="J925" s="62" t="str">
        <f>IF(B925&lt;&gt;"",COUNTIF(B$9:$B10699,B925),"")</f>
        <v/>
      </c>
      <c r="K925" s="62"/>
      <c r="L925" s="62" t="str">
        <f>IF(B925&lt;&gt;"",COUNTIF(M$9:$M10699,F925),"")</f>
        <v/>
      </c>
      <c r="M925" s="62" t="str">
        <f t="shared" si="100"/>
        <v/>
      </c>
      <c r="N925" s="69" t="str">
        <f t="shared" si="101"/>
        <v/>
      </c>
      <c r="O925" s="69" t="str">
        <f>IF($N925="P",COUNTIF($N$9:$N$9781,"P")-'Rosa e Controlli'!$I$33,"0")</f>
        <v>0</v>
      </c>
      <c r="P925" s="69" t="str">
        <f>IF($N925="D",COUNTIF($N$9:$N$9781,"D")-'Rosa e Controlli'!$I$34,"0")</f>
        <v>0</v>
      </c>
      <c r="Q925" s="69" t="str">
        <f>IF($N925="C",COUNTIF($N$9:$N$9781,"C")-'Rosa e Controlli'!$I$35,"0")</f>
        <v>0</v>
      </c>
      <c r="R925" s="69" t="str">
        <f>IF($N925="A",COUNTIF($N$9:$N$9781,"A")-'Rosa e Controlli'!$I$36,"0")</f>
        <v>0</v>
      </c>
      <c r="S925" s="69">
        <f t="shared" si="102"/>
        <v>0</v>
      </c>
      <c r="T925" s="69" t="str">
        <f t="shared" si="103"/>
        <v/>
      </c>
      <c r="U925" s="69"/>
      <c r="V925" s="69"/>
      <c r="W925" s="69"/>
    </row>
    <row r="926" spans="1:23" x14ac:dyDescent="0.25">
      <c r="A926" s="61" t="str">
        <f t="shared" si="98"/>
        <v/>
      </c>
      <c r="B926" s="75"/>
      <c r="C926" s="72"/>
      <c r="D926" s="72"/>
      <c r="E926" s="73"/>
      <c r="F926" s="72"/>
      <c r="G926" s="72"/>
      <c r="H926" s="61" t="str">
        <f t="shared" si="99"/>
        <v/>
      </c>
      <c r="I926" s="62" t="str">
        <f t="shared" si="104"/>
        <v/>
      </c>
      <c r="J926" s="62" t="str">
        <f>IF(B926&lt;&gt;"",COUNTIF(B$9:$B10700,B926),"")</f>
        <v/>
      </c>
      <c r="K926" s="62"/>
      <c r="L926" s="62" t="str">
        <f>IF(B926&lt;&gt;"",COUNTIF(M$9:$M10700,F926),"")</f>
        <v/>
      </c>
      <c r="M926" s="62" t="str">
        <f t="shared" si="100"/>
        <v/>
      </c>
      <c r="N926" s="69" t="str">
        <f t="shared" si="101"/>
        <v/>
      </c>
      <c r="O926" s="69" t="str">
        <f>IF($N926="P",COUNTIF($N$9:$N$9781,"P")-'Rosa e Controlli'!$I$33,"0")</f>
        <v>0</v>
      </c>
      <c r="P926" s="69" t="str">
        <f>IF($N926="D",COUNTIF($N$9:$N$9781,"D")-'Rosa e Controlli'!$I$34,"0")</f>
        <v>0</v>
      </c>
      <c r="Q926" s="69" t="str">
        <f>IF($N926="C",COUNTIF($N$9:$N$9781,"C")-'Rosa e Controlli'!$I$35,"0")</f>
        <v>0</v>
      </c>
      <c r="R926" s="69" t="str">
        <f>IF($N926="A",COUNTIF($N$9:$N$9781,"A")-'Rosa e Controlli'!$I$36,"0")</f>
        <v>0</v>
      </c>
      <c r="S926" s="69">
        <f t="shared" si="102"/>
        <v>0</v>
      </c>
      <c r="T926" s="69" t="str">
        <f t="shared" si="103"/>
        <v/>
      </c>
      <c r="U926" s="69"/>
      <c r="V926" s="69"/>
      <c r="W926" s="69"/>
    </row>
    <row r="927" spans="1:23" x14ac:dyDescent="0.25">
      <c r="A927" s="61" t="str">
        <f t="shared" si="98"/>
        <v/>
      </c>
      <c r="B927" s="75"/>
      <c r="C927" s="72"/>
      <c r="D927" s="72"/>
      <c r="E927" s="73"/>
      <c r="F927" s="72"/>
      <c r="G927" s="72"/>
      <c r="H927" s="61" t="str">
        <f t="shared" si="99"/>
        <v/>
      </c>
      <c r="I927" s="62" t="str">
        <f t="shared" si="104"/>
        <v/>
      </c>
      <c r="J927" s="62" t="str">
        <f>IF(B927&lt;&gt;"",COUNTIF(B$9:$B10701,B927),"")</f>
        <v/>
      </c>
      <c r="K927" s="62"/>
      <c r="L927" s="62" t="str">
        <f>IF(B927&lt;&gt;"",COUNTIF(M$9:$M10701,F927),"")</f>
        <v/>
      </c>
      <c r="M927" s="62" t="str">
        <f t="shared" si="100"/>
        <v/>
      </c>
      <c r="N927" s="69" t="str">
        <f t="shared" si="101"/>
        <v/>
      </c>
      <c r="O927" s="69" t="str">
        <f>IF($N927="P",COUNTIF($N$9:$N$9781,"P")-'Rosa e Controlli'!$I$33,"0")</f>
        <v>0</v>
      </c>
      <c r="P927" s="69" t="str">
        <f>IF($N927="D",COUNTIF($N$9:$N$9781,"D")-'Rosa e Controlli'!$I$34,"0")</f>
        <v>0</v>
      </c>
      <c r="Q927" s="69" t="str">
        <f>IF($N927="C",COUNTIF($N$9:$N$9781,"C")-'Rosa e Controlli'!$I$35,"0")</f>
        <v>0</v>
      </c>
      <c r="R927" s="69" t="str">
        <f>IF($N927="A",COUNTIF($N$9:$N$9781,"A")-'Rosa e Controlli'!$I$36,"0")</f>
        <v>0</v>
      </c>
      <c r="S927" s="69">
        <f t="shared" si="102"/>
        <v>0</v>
      </c>
      <c r="T927" s="69" t="str">
        <f t="shared" si="103"/>
        <v/>
      </c>
      <c r="U927" s="69"/>
      <c r="V927" s="69"/>
      <c r="W927" s="69"/>
    </row>
    <row r="928" spans="1:23" x14ac:dyDescent="0.25">
      <c r="A928" s="61" t="str">
        <f t="shared" si="98"/>
        <v/>
      </c>
      <c r="B928" s="75"/>
      <c r="C928" s="72"/>
      <c r="D928" s="72"/>
      <c r="E928" s="73"/>
      <c r="F928" s="72"/>
      <c r="G928" s="72"/>
      <c r="H928" s="61" t="str">
        <f t="shared" si="99"/>
        <v/>
      </c>
      <c r="I928" s="62" t="str">
        <f t="shared" si="104"/>
        <v/>
      </c>
      <c r="J928" s="62" t="str">
        <f>IF(B928&lt;&gt;"",COUNTIF(B$9:$B10702,B928),"")</f>
        <v/>
      </c>
      <c r="K928" s="62"/>
      <c r="L928" s="62" t="str">
        <f>IF(B928&lt;&gt;"",COUNTIF(M$9:$M10702,F928),"")</f>
        <v/>
      </c>
      <c r="M928" s="62" t="str">
        <f t="shared" si="100"/>
        <v/>
      </c>
      <c r="N928" s="69" t="str">
        <f t="shared" si="101"/>
        <v/>
      </c>
      <c r="O928" s="69" t="str">
        <f>IF($N928="P",COUNTIF($N$9:$N$9781,"P")-'Rosa e Controlli'!$I$33,"0")</f>
        <v>0</v>
      </c>
      <c r="P928" s="69" t="str">
        <f>IF($N928="D",COUNTIF($N$9:$N$9781,"D")-'Rosa e Controlli'!$I$34,"0")</f>
        <v>0</v>
      </c>
      <c r="Q928" s="69" t="str">
        <f>IF($N928="C",COUNTIF($N$9:$N$9781,"C")-'Rosa e Controlli'!$I$35,"0")</f>
        <v>0</v>
      </c>
      <c r="R928" s="69" t="str">
        <f>IF($N928="A",COUNTIF($N$9:$N$9781,"A")-'Rosa e Controlli'!$I$36,"0")</f>
        <v>0</v>
      </c>
      <c r="S928" s="69">
        <f t="shared" si="102"/>
        <v>0</v>
      </c>
      <c r="T928" s="69" t="str">
        <f t="shared" si="103"/>
        <v/>
      </c>
      <c r="U928" s="69"/>
      <c r="V928" s="69"/>
      <c r="W928" s="69"/>
    </row>
    <row r="929" spans="1:23" x14ac:dyDescent="0.25">
      <c r="A929" s="61" t="str">
        <f t="shared" si="98"/>
        <v/>
      </c>
      <c r="B929" s="75"/>
      <c r="C929" s="72"/>
      <c r="D929" s="72"/>
      <c r="E929" s="73"/>
      <c r="F929" s="72"/>
      <c r="G929" s="72"/>
      <c r="H929" s="61" t="str">
        <f t="shared" si="99"/>
        <v/>
      </c>
      <c r="I929" s="62" t="str">
        <f t="shared" si="104"/>
        <v/>
      </c>
      <c r="J929" s="62" t="str">
        <f>IF(B929&lt;&gt;"",COUNTIF(B$9:$B10703,B929),"")</f>
        <v/>
      </c>
      <c r="K929" s="62"/>
      <c r="L929" s="62" t="str">
        <f>IF(B929&lt;&gt;"",COUNTIF(M$9:$M10703,F929),"")</f>
        <v/>
      </c>
      <c r="M929" s="62" t="str">
        <f t="shared" si="100"/>
        <v/>
      </c>
      <c r="N929" s="69" t="str">
        <f t="shared" si="101"/>
        <v/>
      </c>
      <c r="O929" s="69" t="str">
        <f>IF($N929="P",COUNTIF($N$9:$N$9781,"P")-'Rosa e Controlli'!$I$33,"0")</f>
        <v>0</v>
      </c>
      <c r="P929" s="69" t="str">
        <f>IF($N929="D",COUNTIF($N$9:$N$9781,"D")-'Rosa e Controlli'!$I$34,"0")</f>
        <v>0</v>
      </c>
      <c r="Q929" s="69" t="str">
        <f>IF($N929="C",COUNTIF($N$9:$N$9781,"C")-'Rosa e Controlli'!$I$35,"0")</f>
        <v>0</v>
      </c>
      <c r="R929" s="69" t="str">
        <f>IF($N929="A",COUNTIF($N$9:$N$9781,"A")-'Rosa e Controlli'!$I$36,"0")</f>
        <v>0</v>
      </c>
      <c r="S929" s="69">
        <f t="shared" si="102"/>
        <v>0</v>
      </c>
      <c r="T929" s="69" t="str">
        <f t="shared" si="103"/>
        <v/>
      </c>
      <c r="U929" s="69"/>
      <c r="V929" s="69"/>
      <c r="W929" s="69"/>
    </row>
    <row r="930" spans="1:23" x14ac:dyDescent="0.25">
      <c r="A930" s="61" t="str">
        <f t="shared" si="98"/>
        <v/>
      </c>
      <c r="B930" s="75"/>
      <c r="C930" s="72"/>
      <c r="D930" s="72"/>
      <c r="E930" s="73"/>
      <c r="F930" s="72"/>
      <c r="G930" s="72"/>
      <c r="H930" s="61" t="str">
        <f t="shared" si="99"/>
        <v/>
      </c>
      <c r="I930" s="62" t="str">
        <f t="shared" si="104"/>
        <v/>
      </c>
      <c r="J930" s="62" t="str">
        <f>IF(B930&lt;&gt;"",COUNTIF(B$9:$B10704,B930),"")</f>
        <v/>
      </c>
      <c r="K930" s="62"/>
      <c r="L930" s="62" t="str">
        <f>IF(B930&lt;&gt;"",COUNTIF(M$9:$M10704,F930),"")</f>
        <v/>
      </c>
      <c r="M930" s="62" t="str">
        <f t="shared" si="100"/>
        <v/>
      </c>
      <c r="N930" s="69" t="str">
        <f t="shared" si="101"/>
        <v/>
      </c>
      <c r="O930" s="69" t="str">
        <f>IF($N930="P",COUNTIF($N$9:$N$9781,"P")-'Rosa e Controlli'!$I$33,"0")</f>
        <v>0</v>
      </c>
      <c r="P930" s="69" t="str">
        <f>IF($N930="D",COUNTIF($N$9:$N$9781,"D")-'Rosa e Controlli'!$I$34,"0")</f>
        <v>0</v>
      </c>
      <c r="Q930" s="69" t="str">
        <f>IF($N930="C",COUNTIF($N$9:$N$9781,"C")-'Rosa e Controlli'!$I$35,"0")</f>
        <v>0</v>
      </c>
      <c r="R930" s="69" t="str">
        <f>IF($N930="A",COUNTIF($N$9:$N$9781,"A")-'Rosa e Controlli'!$I$36,"0")</f>
        <v>0</v>
      </c>
      <c r="S930" s="69">
        <f t="shared" si="102"/>
        <v>0</v>
      </c>
      <c r="T930" s="69" t="str">
        <f t="shared" si="103"/>
        <v/>
      </c>
      <c r="U930" s="69"/>
      <c r="V930" s="69"/>
      <c r="W930" s="69"/>
    </row>
    <row r="931" spans="1:23" x14ac:dyDescent="0.25">
      <c r="A931" s="61" t="str">
        <f t="shared" si="98"/>
        <v/>
      </c>
      <c r="B931" s="75"/>
      <c r="C931" s="72"/>
      <c r="D931" s="72"/>
      <c r="E931" s="73"/>
      <c r="F931" s="72"/>
      <c r="G931" s="72"/>
      <c r="H931" s="61" t="str">
        <f t="shared" si="99"/>
        <v/>
      </c>
      <c r="I931" s="62" t="str">
        <f t="shared" si="104"/>
        <v/>
      </c>
      <c r="J931" s="62" t="str">
        <f>IF(B931&lt;&gt;"",COUNTIF(B$9:$B10705,B931),"")</f>
        <v/>
      </c>
      <c r="K931" s="62"/>
      <c r="L931" s="62" t="str">
        <f>IF(B931&lt;&gt;"",COUNTIF(M$9:$M10705,F931),"")</f>
        <v/>
      </c>
      <c r="M931" s="62" t="str">
        <f t="shared" si="100"/>
        <v/>
      </c>
      <c r="N931" s="69" t="str">
        <f t="shared" si="101"/>
        <v/>
      </c>
      <c r="O931" s="69" t="str">
        <f>IF($N931="P",COUNTIF($N$9:$N$9781,"P")-'Rosa e Controlli'!$I$33,"0")</f>
        <v>0</v>
      </c>
      <c r="P931" s="69" t="str">
        <f>IF($N931="D",COUNTIF($N$9:$N$9781,"D")-'Rosa e Controlli'!$I$34,"0")</f>
        <v>0</v>
      </c>
      <c r="Q931" s="69" t="str">
        <f>IF($N931="C",COUNTIF($N$9:$N$9781,"C")-'Rosa e Controlli'!$I$35,"0")</f>
        <v>0</v>
      </c>
      <c r="R931" s="69" t="str">
        <f>IF($N931="A",COUNTIF($N$9:$N$9781,"A")-'Rosa e Controlli'!$I$36,"0")</f>
        <v>0</v>
      </c>
      <c r="S931" s="69">
        <f t="shared" si="102"/>
        <v>0</v>
      </c>
      <c r="T931" s="69" t="str">
        <f t="shared" si="103"/>
        <v/>
      </c>
      <c r="U931" s="69"/>
      <c r="V931" s="69"/>
      <c r="W931" s="69"/>
    </row>
    <row r="932" spans="1:23" x14ac:dyDescent="0.25">
      <c r="A932" s="61" t="str">
        <f t="shared" si="98"/>
        <v/>
      </c>
      <c r="B932" s="75"/>
      <c r="C932" s="72"/>
      <c r="D932" s="72"/>
      <c r="E932" s="73"/>
      <c r="F932" s="72"/>
      <c r="G932" s="72"/>
      <c r="H932" s="61" t="str">
        <f t="shared" si="99"/>
        <v/>
      </c>
      <c r="I932" s="62" t="str">
        <f t="shared" si="104"/>
        <v/>
      </c>
      <c r="J932" s="62" t="str">
        <f>IF(B932&lt;&gt;"",COUNTIF(B$9:$B10706,B932),"")</f>
        <v/>
      </c>
      <c r="K932" s="62"/>
      <c r="L932" s="62" t="str">
        <f>IF(B932&lt;&gt;"",COUNTIF(M$9:$M10706,F932),"")</f>
        <v/>
      </c>
      <c r="M932" s="62" t="str">
        <f t="shared" si="100"/>
        <v/>
      </c>
      <c r="N932" s="69" t="str">
        <f t="shared" si="101"/>
        <v/>
      </c>
      <c r="O932" s="69" t="str">
        <f>IF($N932="P",COUNTIF($N$9:$N$9781,"P")-'Rosa e Controlli'!$I$33,"0")</f>
        <v>0</v>
      </c>
      <c r="P932" s="69" t="str">
        <f>IF($N932="D",COUNTIF($N$9:$N$9781,"D")-'Rosa e Controlli'!$I$34,"0")</f>
        <v>0</v>
      </c>
      <c r="Q932" s="69" t="str">
        <f>IF($N932="C",COUNTIF($N$9:$N$9781,"C")-'Rosa e Controlli'!$I$35,"0")</f>
        <v>0</v>
      </c>
      <c r="R932" s="69" t="str">
        <f>IF($N932="A",COUNTIF($N$9:$N$9781,"A")-'Rosa e Controlli'!$I$36,"0")</f>
        <v>0</v>
      </c>
      <c r="S932" s="69">
        <f t="shared" si="102"/>
        <v>0</v>
      </c>
      <c r="T932" s="69" t="str">
        <f t="shared" si="103"/>
        <v/>
      </c>
      <c r="U932" s="69"/>
      <c r="V932" s="69"/>
      <c r="W932" s="69"/>
    </row>
    <row r="933" spans="1:23" x14ac:dyDescent="0.25">
      <c r="A933" s="61" t="str">
        <f t="shared" si="98"/>
        <v/>
      </c>
      <c r="B933" s="75"/>
      <c r="C933" s="72"/>
      <c r="D933" s="72"/>
      <c r="E933" s="73"/>
      <c r="F933" s="72"/>
      <c r="G933" s="72"/>
      <c r="H933" s="61" t="str">
        <f t="shared" si="99"/>
        <v/>
      </c>
      <c r="I933" s="62" t="str">
        <f t="shared" si="104"/>
        <v/>
      </c>
      <c r="J933" s="62" t="str">
        <f>IF(B933&lt;&gt;"",COUNTIF(B$9:$B10707,B933),"")</f>
        <v/>
      </c>
      <c r="K933" s="62"/>
      <c r="L933" s="62" t="str">
        <f>IF(B933&lt;&gt;"",COUNTIF(M$9:$M10707,F933),"")</f>
        <v/>
      </c>
      <c r="M933" s="62" t="str">
        <f t="shared" si="100"/>
        <v/>
      </c>
      <c r="N933" s="69" t="str">
        <f t="shared" si="101"/>
        <v/>
      </c>
      <c r="O933" s="69" t="str">
        <f>IF($N933="P",COUNTIF($N$9:$N$9781,"P")-'Rosa e Controlli'!$I$33,"0")</f>
        <v>0</v>
      </c>
      <c r="P933" s="69" t="str">
        <f>IF($N933="D",COUNTIF($N$9:$N$9781,"D")-'Rosa e Controlli'!$I$34,"0")</f>
        <v>0</v>
      </c>
      <c r="Q933" s="69" t="str">
        <f>IF($N933="C",COUNTIF($N$9:$N$9781,"C")-'Rosa e Controlli'!$I$35,"0")</f>
        <v>0</v>
      </c>
      <c r="R933" s="69" t="str">
        <f>IF($N933="A",COUNTIF($N$9:$N$9781,"A")-'Rosa e Controlli'!$I$36,"0")</f>
        <v>0</v>
      </c>
      <c r="S933" s="69">
        <f t="shared" si="102"/>
        <v>0</v>
      </c>
      <c r="T933" s="69" t="str">
        <f t="shared" si="103"/>
        <v/>
      </c>
      <c r="U933" s="69"/>
      <c r="V933" s="69"/>
      <c r="W933" s="69"/>
    </row>
    <row r="934" spans="1:23" x14ac:dyDescent="0.25">
      <c r="A934" s="61" t="str">
        <f t="shared" si="98"/>
        <v/>
      </c>
      <c r="B934" s="75"/>
      <c r="C934" s="72"/>
      <c r="D934" s="72"/>
      <c r="E934" s="73"/>
      <c r="F934" s="72"/>
      <c r="G934" s="72"/>
      <c r="H934" s="61" t="str">
        <f t="shared" si="99"/>
        <v/>
      </c>
      <c r="I934" s="62" t="str">
        <f t="shared" si="104"/>
        <v/>
      </c>
      <c r="J934" s="62" t="str">
        <f>IF(B934&lt;&gt;"",COUNTIF(B$9:$B10708,B934),"")</f>
        <v/>
      </c>
      <c r="K934" s="62"/>
      <c r="L934" s="62" t="str">
        <f>IF(B934&lt;&gt;"",COUNTIF(M$9:$M10708,F934),"")</f>
        <v/>
      </c>
      <c r="M934" s="62" t="str">
        <f t="shared" si="100"/>
        <v/>
      </c>
      <c r="N934" s="69" t="str">
        <f t="shared" si="101"/>
        <v/>
      </c>
      <c r="O934" s="69" t="str">
        <f>IF($N934="P",COUNTIF($N$9:$N$9781,"P")-'Rosa e Controlli'!$I$33,"0")</f>
        <v>0</v>
      </c>
      <c r="P934" s="69" t="str">
        <f>IF($N934="D",COUNTIF($N$9:$N$9781,"D")-'Rosa e Controlli'!$I$34,"0")</f>
        <v>0</v>
      </c>
      <c r="Q934" s="69" t="str">
        <f>IF($N934="C",COUNTIF($N$9:$N$9781,"C")-'Rosa e Controlli'!$I$35,"0")</f>
        <v>0</v>
      </c>
      <c r="R934" s="69" t="str">
        <f>IF($N934="A",COUNTIF($N$9:$N$9781,"A")-'Rosa e Controlli'!$I$36,"0")</f>
        <v>0</v>
      </c>
      <c r="S934" s="69">
        <f t="shared" si="102"/>
        <v>0</v>
      </c>
      <c r="T934" s="69" t="str">
        <f t="shared" si="103"/>
        <v/>
      </c>
      <c r="U934" s="69"/>
      <c r="V934" s="69"/>
      <c r="W934" s="69"/>
    </row>
    <row r="935" spans="1:23" x14ac:dyDescent="0.25">
      <c r="A935" s="61" t="str">
        <f t="shared" si="98"/>
        <v/>
      </c>
      <c r="B935" s="75"/>
      <c r="C935" s="72"/>
      <c r="D935" s="72"/>
      <c r="E935" s="73"/>
      <c r="F935" s="72"/>
      <c r="G935" s="72"/>
      <c r="H935" s="61" t="str">
        <f t="shared" si="99"/>
        <v/>
      </c>
      <c r="I935" s="62" t="str">
        <f t="shared" si="104"/>
        <v/>
      </c>
      <c r="J935" s="62" t="str">
        <f>IF(B935&lt;&gt;"",COUNTIF(B$9:$B10709,B935),"")</f>
        <v/>
      </c>
      <c r="K935" s="62"/>
      <c r="L935" s="62" t="str">
        <f>IF(B935&lt;&gt;"",COUNTIF(M$9:$M10709,F935),"")</f>
        <v/>
      </c>
      <c r="M935" s="62" t="str">
        <f t="shared" si="100"/>
        <v/>
      </c>
      <c r="N935" s="69" t="str">
        <f t="shared" si="101"/>
        <v/>
      </c>
      <c r="O935" s="69" t="str">
        <f>IF($N935="P",COUNTIF($N$9:$N$9781,"P")-'Rosa e Controlli'!$I$33,"0")</f>
        <v>0</v>
      </c>
      <c r="P935" s="69" t="str">
        <f>IF($N935="D",COUNTIF($N$9:$N$9781,"D")-'Rosa e Controlli'!$I$34,"0")</f>
        <v>0</v>
      </c>
      <c r="Q935" s="69" t="str">
        <f>IF($N935="C",COUNTIF($N$9:$N$9781,"C")-'Rosa e Controlli'!$I$35,"0")</f>
        <v>0</v>
      </c>
      <c r="R935" s="69" t="str">
        <f>IF($N935="A",COUNTIF($N$9:$N$9781,"A")-'Rosa e Controlli'!$I$36,"0")</f>
        <v>0</v>
      </c>
      <c r="S935" s="69">
        <f t="shared" si="102"/>
        <v>0</v>
      </c>
      <c r="T935" s="69" t="str">
        <f t="shared" si="103"/>
        <v/>
      </c>
      <c r="U935" s="69"/>
      <c r="V935" s="69"/>
      <c r="W935" s="69"/>
    </row>
    <row r="936" spans="1:23" x14ac:dyDescent="0.25">
      <c r="A936" s="61" t="str">
        <f t="shared" si="98"/>
        <v/>
      </c>
      <c r="B936" s="75"/>
      <c r="C936" s="72"/>
      <c r="D936" s="72"/>
      <c r="E936" s="73"/>
      <c r="F936" s="72"/>
      <c r="G936" s="72"/>
      <c r="H936" s="61" t="str">
        <f t="shared" si="99"/>
        <v/>
      </c>
      <c r="I936" s="62" t="str">
        <f t="shared" si="104"/>
        <v/>
      </c>
      <c r="J936" s="62" t="str">
        <f>IF(B936&lt;&gt;"",COUNTIF(B$9:$B10710,B936),"")</f>
        <v/>
      </c>
      <c r="K936" s="62"/>
      <c r="L936" s="62" t="str">
        <f>IF(B936&lt;&gt;"",COUNTIF(M$9:$M10710,F936),"")</f>
        <v/>
      </c>
      <c r="M936" s="62" t="str">
        <f t="shared" si="100"/>
        <v/>
      </c>
      <c r="N936" s="69" t="str">
        <f t="shared" si="101"/>
        <v/>
      </c>
      <c r="O936" s="69" t="str">
        <f>IF($N936="P",COUNTIF($N$9:$N$9781,"P")-'Rosa e Controlli'!$I$33,"0")</f>
        <v>0</v>
      </c>
      <c r="P936" s="69" t="str">
        <f>IF($N936="D",COUNTIF($N$9:$N$9781,"D")-'Rosa e Controlli'!$I$34,"0")</f>
        <v>0</v>
      </c>
      <c r="Q936" s="69" t="str">
        <f>IF($N936="C",COUNTIF($N$9:$N$9781,"C")-'Rosa e Controlli'!$I$35,"0")</f>
        <v>0</v>
      </c>
      <c r="R936" s="69" t="str">
        <f>IF($N936="A",COUNTIF($N$9:$N$9781,"A")-'Rosa e Controlli'!$I$36,"0")</f>
        <v>0</v>
      </c>
      <c r="S936" s="69">
        <f t="shared" si="102"/>
        <v>0</v>
      </c>
      <c r="T936" s="69" t="str">
        <f t="shared" si="103"/>
        <v/>
      </c>
      <c r="U936" s="69"/>
      <c r="V936" s="69"/>
      <c r="W936" s="69"/>
    </row>
    <row r="937" spans="1:23" x14ac:dyDescent="0.25">
      <c r="A937" s="61" t="str">
        <f t="shared" si="98"/>
        <v/>
      </c>
      <c r="B937" s="75"/>
      <c r="C937" s="72"/>
      <c r="D937" s="72"/>
      <c r="E937" s="73"/>
      <c r="F937" s="72"/>
      <c r="G937" s="72"/>
      <c r="H937" s="61" t="str">
        <f t="shared" si="99"/>
        <v/>
      </c>
      <c r="I937" s="62" t="str">
        <f t="shared" si="104"/>
        <v/>
      </c>
      <c r="J937" s="62" t="str">
        <f>IF(B937&lt;&gt;"",COUNTIF(B$9:$B10711,B937),"")</f>
        <v/>
      </c>
      <c r="K937" s="62"/>
      <c r="L937" s="62" t="str">
        <f>IF(B937&lt;&gt;"",COUNTIF(M$9:$M10711,F937),"")</f>
        <v/>
      </c>
      <c r="M937" s="62" t="str">
        <f t="shared" si="100"/>
        <v/>
      </c>
      <c r="N937" s="69" t="str">
        <f t="shared" si="101"/>
        <v/>
      </c>
      <c r="O937" s="69" t="str">
        <f>IF($N937="P",COUNTIF($N$9:$N$9781,"P")-'Rosa e Controlli'!$I$33,"0")</f>
        <v>0</v>
      </c>
      <c r="P937" s="69" t="str">
        <f>IF($N937="D",COUNTIF($N$9:$N$9781,"D")-'Rosa e Controlli'!$I$34,"0")</f>
        <v>0</v>
      </c>
      <c r="Q937" s="69" t="str">
        <f>IF($N937="C",COUNTIF($N$9:$N$9781,"C")-'Rosa e Controlli'!$I$35,"0")</f>
        <v>0</v>
      </c>
      <c r="R937" s="69" t="str">
        <f>IF($N937="A",COUNTIF($N$9:$N$9781,"A")-'Rosa e Controlli'!$I$36,"0")</f>
        <v>0</v>
      </c>
      <c r="S937" s="69">
        <f t="shared" si="102"/>
        <v>0</v>
      </c>
      <c r="T937" s="69" t="str">
        <f t="shared" si="103"/>
        <v/>
      </c>
      <c r="U937" s="69"/>
      <c r="V937" s="69"/>
      <c r="W937" s="69"/>
    </row>
    <row r="938" spans="1:23" x14ac:dyDescent="0.25">
      <c r="A938" s="61" t="str">
        <f t="shared" si="98"/>
        <v/>
      </c>
      <c r="B938" s="75"/>
      <c r="C938" s="72"/>
      <c r="D938" s="72"/>
      <c r="E938" s="73"/>
      <c r="F938" s="72"/>
      <c r="G938" s="72"/>
      <c r="H938" s="61" t="str">
        <f t="shared" si="99"/>
        <v/>
      </c>
      <c r="I938" s="62" t="str">
        <f t="shared" si="104"/>
        <v/>
      </c>
      <c r="J938" s="62" t="str">
        <f>IF(B938&lt;&gt;"",COUNTIF(B$9:$B10712,B938),"")</f>
        <v/>
      </c>
      <c r="K938" s="62"/>
      <c r="L938" s="62" t="str">
        <f>IF(B938&lt;&gt;"",COUNTIF(M$9:$M10712,F938),"")</f>
        <v/>
      </c>
      <c r="M938" s="62" t="str">
        <f t="shared" si="100"/>
        <v/>
      </c>
      <c r="N938" s="69" t="str">
        <f t="shared" si="101"/>
        <v/>
      </c>
      <c r="O938" s="69" t="str">
        <f>IF($N938="P",COUNTIF($N$9:$N$9781,"P")-'Rosa e Controlli'!$I$33,"0")</f>
        <v>0</v>
      </c>
      <c r="P938" s="69" t="str">
        <f>IF($N938="D",COUNTIF($N$9:$N$9781,"D")-'Rosa e Controlli'!$I$34,"0")</f>
        <v>0</v>
      </c>
      <c r="Q938" s="69" t="str">
        <f>IF($N938="C",COUNTIF($N$9:$N$9781,"C")-'Rosa e Controlli'!$I$35,"0")</f>
        <v>0</v>
      </c>
      <c r="R938" s="69" t="str">
        <f>IF($N938="A",COUNTIF($N$9:$N$9781,"A")-'Rosa e Controlli'!$I$36,"0")</f>
        <v>0</v>
      </c>
      <c r="S938" s="69">
        <f t="shared" si="102"/>
        <v>0</v>
      </c>
      <c r="T938" s="69" t="str">
        <f t="shared" si="103"/>
        <v/>
      </c>
      <c r="U938" s="69"/>
      <c r="V938" s="69"/>
      <c r="W938" s="69"/>
    </row>
    <row r="939" spans="1:23" x14ac:dyDescent="0.25">
      <c r="A939" s="61" t="str">
        <f t="shared" si="98"/>
        <v/>
      </c>
      <c r="B939" s="75"/>
      <c r="C939" s="72"/>
      <c r="D939" s="72"/>
      <c r="E939" s="73"/>
      <c r="F939" s="72"/>
      <c r="G939" s="72"/>
      <c r="H939" s="61" t="str">
        <f t="shared" si="99"/>
        <v/>
      </c>
      <c r="I939" s="62" t="str">
        <f t="shared" si="104"/>
        <v/>
      </c>
      <c r="J939" s="62" t="str">
        <f>IF(B939&lt;&gt;"",COUNTIF(B$9:$B10713,B939),"")</f>
        <v/>
      </c>
      <c r="K939" s="62"/>
      <c r="L939" s="62" t="str">
        <f>IF(B939&lt;&gt;"",COUNTIF(M$9:$M10713,F939),"")</f>
        <v/>
      </c>
      <c r="M939" s="62" t="str">
        <f t="shared" si="100"/>
        <v/>
      </c>
      <c r="N939" s="69" t="str">
        <f t="shared" si="101"/>
        <v/>
      </c>
      <c r="O939" s="69" t="str">
        <f>IF($N939="P",COUNTIF($N$9:$N$9781,"P")-'Rosa e Controlli'!$I$33,"0")</f>
        <v>0</v>
      </c>
      <c r="P939" s="69" t="str">
        <f>IF($N939="D",COUNTIF($N$9:$N$9781,"D")-'Rosa e Controlli'!$I$34,"0")</f>
        <v>0</v>
      </c>
      <c r="Q939" s="69" t="str">
        <f>IF($N939="C",COUNTIF($N$9:$N$9781,"C")-'Rosa e Controlli'!$I$35,"0")</f>
        <v>0</v>
      </c>
      <c r="R939" s="69" t="str">
        <f>IF($N939="A",COUNTIF($N$9:$N$9781,"A")-'Rosa e Controlli'!$I$36,"0")</f>
        <v>0</v>
      </c>
      <c r="S939" s="69">
        <f t="shared" si="102"/>
        <v>0</v>
      </c>
      <c r="T939" s="69" t="str">
        <f t="shared" si="103"/>
        <v/>
      </c>
      <c r="U939" s="69"/>
      <c r="V939" s="69"/>
      <c r="W939" s="69"/>
    </row>
    <row r="940" spans="1:23" x14ac:dyDescent="0.25">
      <c r="A940" s="61" t="str">
        <f t="shared" si="98"/>
        <v/>
      </c>
      <c r="B940" s="75"/>
      <c r="C940" s="72"/>
      <c r="D940" s="72"/>
      <c r="E940" s="73"/>
      <c r="F940" s="72"/>
      <c r="G940" s="72"/>
      <c r="H940" s="61" t="str">
        <f t="shared" si="99"/>
        <v/>
      </c>
      <c r="I940" s="62" t="str">
        <f t="shared" si="104"/>
        <v/>
      </c>
      <c r="J940" s="62" t="str">
        <f>IF(B940&lt;&gt;"",COUNTIF(B$9:$B10714,B940),"")</f>
        <v/>
      </c>
      <c r="K940" s="62"/>
      <c r="L940" s="62" t="str">
        <f>IF(B940&lt;&gt;"",COUNTIF(M$9:$M10714,F940),"")</f>
        <v/>
      </c>
      <c r="M940" s="62" t="str">
        <f t="shared" si="100"/>
        <v/>
      </c>
      <c r="N940" s="69" t="str">
        <f t="shared" si="101"/>
        <v/>
      </c>
      <c r="O940" s="69" t="str">
        <f>IF($N940="P",COUNTIF($N$9:$N$9781,"P")-'Rosa e Controlli'!$I$33,"0")</f>
        <v>0</v>
      </c>
      <c r="P940" s="69" t="str">
        <f>IF($N940="D",COUNTIF($N$9:$N$9781,"D")-'Rosa e Controlli'!$I$34,"0")</f>
        <v>0</v>
      </c>
      <c r="Q940" s="69" t="str">
        <f>IF($N940="C",COUNTIF($N$9:$N$9781,"C")-'Rosa e Controlli'!$I$35,"0")</f>
        <v>0</v>
      </c>
      <c r="R940" s="69" t="str">
        <f>IF($N940="A",COUNTIF($N$9:$N$9781,"A")-'Rosa e Controlli'!$I$36,"0")</f>
        <v>0</v>
      </c>
      <c r="S940" s="69">
        <f t="shared" si="102"/>
        <v>0</v>
      </c>
      <c r="T940" s="69" t="str">
        <f t="shared" si="103"/>
        <v/>
      </c>
      <c r="U940" s="69"/>
      <c r="V940" s="69"/>
      <c r="W940" s="69"/>
    </row>
    <row r="941" spans="1:23" x14ac:dyDescent="0.25">
      <c r="A941" s="61" t="str">
        <f t="shared" si="98"/>
        <v/>
      </c>
      <c r="B941" s="75"/>
      <c r="C941" s="72"/>
      <c r="D941" s="72"/>
      <c r="E941" s="73"/>
      <c r="F941" s="72"/>
      <c r="G941" s="72"/>
      <c r="H941" s="61" t="str">
        <f t="shared" si="99"/>
        <v/>
      </c>
      <c r="I941" s="62" t="str">
        <f t="shared" si="104"/>
        <v/>
      </c>
      <c r="J941" s="62" t="str">
        <f>IF(B941&lt;&gt;"",COUNTIF(B$9:$B10715,B941),"")</f>
        <v/>
      </c>
      <c r="K941" s="62"/>
      <c r="L941" s="62" t="str">
        <f>IF(B941&lt;&gt;"",COUNTIF(M$9:$M10715,F941),"")</f>
        <v/>
      </c>
      <c r="M941" s="62" t="str">
        <f t="shared" si="100"/>
        <v/>
      </c>
      <c r="N941" s="69" t="str">
        <f t="shared" si="101"/>
        <v/>
      </c>
      <c r="O941" s="69" t="str">
        <f>IF($N941="P",COUNTIF($N$9:$N$9781,"P")-'Rosa e Controlli'!$I$33,"0")</f>
        <v>0</v>
      </c>
      <c r="P941" s="69" t="str">
        <f>IF($N941="D",COUNTIF($N$9:$N$9781,"D")-'Rosa e Controlli'!$I$34,"0")</f>
        <v>0</v>
      </c>
      <c r="Q941" s="69" t="str">
        <f>IF($N941="C",COUNTIF($N$9:$N$9781,"C")-'Rosa e Controlli'!$I$35,"0")</f>
        <v>0</v>
      </c>
      <c r="R941" s="69" t="str">
        <f>IF($N941="A",COUNTIF($N$9:$N$9781,"A")-'Rosa e Controlli'!$I$36,"0")</f>
        <v>0</v>
      </c>
      <c r="S941" s="69">
        <f t="shared" si="102"/>
        <v>0</v>
      </c>
      <c r="T941" s="69" t="str">
        <f t="shared" si="103"/>
        <v/>
      </c>
      <c r="U941" s="69"/>
      <c r="V941" s="69"/>
      <c r="W941" s="69"/>
    </row>
    <row r="942" spans="1:23" x14ac:dyDescent="0.25">
      <c r="A942" s="61" t="str">
        <f t="shared" si="98"/>
        <v/>
      </c>
      <c r="B942" s="75"/>
      <c r="C942" s="72"/>
      <c r="D942" s="72"/>
      <c r="E942" s="73"/>
      <c r="F942" s="72"/>
      <c r="G942" s="72"/>
      <c r="H942" s="61" t="str">
        <f t="shared" si="99"/>
        <v/>
      </c>
      <c r="I942" s="62" t="str">
        <f t="shared" si="104"/>
        <v/>
      </c>
      <c r="J942" s="62" t="str">
        <f>IF(B942&lt;&gt;"",COUNTIF(B$9:$B10716,B942),"")</f>
        <v/>
      </c>
      <c r="K942" s="62"/>
      <c r="L942" s="62" t="str">
        <f>IF(B942&lt;&gt;"",COUNTIF(M$9:$M10716,F942),"")</f>
        <v/>
      </c>
      <c r="M942" s="62" t="str">
        <f t="shared" si="100"/>
        <v/>
      </c>
      <c r="N942" s="69" t="str">
        <f t="shared" si="101"/>
        <v/>
      </c>
      <c r="O942" s="69" t="str">
        <f>IF($N942="P",COUNTIF($N$9:$N$9781,"P")-'Rosa e Controlli'!$I$33,"0")</f>
        <v>0</v>
      </c>
      <c r="P942" s="69" t="str">
        <f>IF($N942="D",COUNTIF($N$9:$N$9781,"D")-'Rosa e Controlli'!$I$34,"0")</f>
        <v>0</v>
      </c>
      <c r="Q942" s="69" t="str">
        <f>IF($N942="C",COUNTIF($N$9:$N$9781,"C")-'Rosa e Controlli'!$I$35,"0")</f>
        <v>0</v>
      </c>
      <c r="R942" s="69" t="str">
        <f>IF($N942="A",COUNTIF($N$9:$N$9781,"A")-'Rosa e Controlli'!$I$36,"0")</f>
        <v>0</v>
      </c>
      <c r="S942" s="69">
        <f t="shared" si="102"/>
        <v>0</v>
      </c>
      <c r="T942" s="69" t="str">
        <f t="shared" si="103"/>
        <v/>
      </c>
      <c r="U942" s="69"/>
      <c r="V942" s="69"/>
      <c r="W942" s="69"/>
    </row>
    <row r="943" spans="1:23" x14ac:dyDescent="0.25">
      <c r="A943" s="61" t="str">
        <f t="shared" si="98"/>
        <v/>
      </c>
      <c r="B943" s="75"/>
      <c r="C943" s="72"/>
      <c r="D943" s="72"/>
      <c r="E943" s="73"/>
      <c r="F943" s="72"/>
      <c r="G943" s="72"/>
      <c r="H943" s="61" t="str">
        <f t="shared" si="99"/>
        <v/>
      </c>
      <c r="I943" s="62" t="str">
        <f t="shared" si="104"/>
        <v/>
      </c>
      <c r="J943" s="62" t="str">
        <f>IF(B943&lt;&gt;"",COUNTIF(B$9:$B10717,B943),"")</f>
        <v/>
      </c>
      <c r="K943" s="62"/>
      <c r="L943" s="62" t="str">
        <f>IF(B943&lt;&gt;"",COUNTIF(M$9:$M10717,F943),"")</f>
        <v/>
      </c>
      <c r="M943" s="62" t="str">
        <f t="shared" si="100"/>
        <v/>
      </c>
      <c r="N943" s="69" t="str">
        <f t="shared" si="101"/>
        <v/>
      </c>
      <c r="O943" s="69" t="str">
        <f>IF($N943="P",COUNTIF($N$9:$N$9781,"P")-'Rosa e Controlli'!$I$33,"0")</f>
        <v>0</v>
      </c>
      <c r="P943" s="69" t="str">
        <f>IF($N943="D",COUNTIF($N$9:$N$9781,"D")-'Rosa e Controlli'!$I$34,"0")</f>
        <v>0</v>
      </c>
      <c r="Q943" s="69" t="str">
        <f>IF($N943="C",COUNTIF($N$9:$N$9781,"C")-'Rosa e Controlli'!$I$35,"0")</f>
        <v>0</v>
      </c>
      <c r="R943" s="69" t="str">
        <f>IF($N943="A",COUNTIF($N$9:$N$9781,"A")-'Rosa e Controlli'!$I$36,"0")</f>
        <v>0</v>
      </c>
      <c r="S943" s="69">
        <f t="shared" si="102"/>
        <v>0</v>
      </c>
      <c r="T943" s="69" t="str">
        <f t="shared" si="103"/>
        <v/>
      </c>
      <c r="U943" s="69"/>
      <c r="V943" s="69"/>
      <c r="W943" s="69"/>
    </row>
    <row r="944" spans="1:23" x14ac:dyDescent="0.25">
      <c r="A944" s="61" t="str">
        <f t="shared" si="98"/>
        <v/>
      </c>
      <c r="B944" s="75"/>
      <c r="C944" s="72"/>
      <c r="D944" s="72"/>
      <c r="E944" s="73"/>
      <c r="F944" s="72"/>
      <c r="G944" s="72"/>
      <c r="H944" s="61" t="str">
        <f t="shared" si="99"/>
        <v/>
      </c>
      <c r="I944" s="62" t="str">
        <f t="shared" si="104"/>
        <v/>
      </c>
      <c r="J944" s="62" t="str">
        <f>IF(B944&lt;&gt;"",COUNTIF(B$9:$B10718,B944),"")</f>
        <v/>
      </c>
      <c r="K944" s="62"/>
      <c r="L944" s="62" t="str">
        <f>IF(B944&lt;&gt;"",COUNTIF(M$9:$M10718,F944),"")</f>
        <v/>
      </c>
      <c r="M944" s="62" t="str">
        <f t="shared" si="100"/>
        <v/>
      </c>
      <c r="N944" s="69" t="str">
        <f t="shared" si="101"/>
        <v/>
      </c>
      <c r="O944" s="69" t="str">
        <f>IF($N944="P",COUNTIF($N$9:$N$9781,"P")-'Rosa e Controlli'!$I$33,"0")</f>
        <v>0</v>
      </c>
      <c r="P944" s="69" t="str">
        <f>IF($N944="D",COUNTIF($N$9:$N$9781,"D")-'Rosa e Controlli'!$I$34,"0")</f>
        <v>0</v>
      </c>
      <c r="Q944" s="69" t="str">
        <f>IF($N944="C",COUNTIF($N$9:$N$9781,"C")-'Rosa e Controlli'!$I$35,"0")</f>
        <v>0</v>
      </c>
      <c r="R944" s="69" t="str">
        <f>IF($N944="A",COUNTIF($N$9:$N$9781,"A")-'Rosa e Controlli'!$I$36,"0")</f>
        <v>0</v>
      </c>
      <c r="S944" s="69">
        <f t="shared" si="102"/>
        <v>0</v>
      </c>
      <c r="T944" s="69" t="str">
        <f t="shared" si="103"/>
        <v/>
      </c>
      <c r="U944" s="69"/>
      <c r="V944" s="69"/>
      <c r="W944" s="69"/>
    </row>
    <row r="945" spans="1:23" x14ac:dyDescent="0.25">
      <c r="A945" s="61" t="str">
        <f t="shared" si="98"/>
        <v/>
      </c>
      <c r="B945" s="75"/>
      <c r="C945" s="72"/>
      <c r="D945" s="72"/>
      <c r="E945" s="73"/>
      <c r="F945" s="72"/>
      <c r="G945" s="72"/>
      <c r="H945" s="61" t="str">
        <f t="shared" si="99"/>
        <v/>
      </c>
      <c r="I945" s="62" t="str">
        <f t="shared" si="104"/>
        <v/>
      </c>
      <c r="J945" s="62" t="str">
        <f>IF(B945&lt;&gt;"",COUNTIF(B$9:$B10719,B945),"")</f>
        <v/>
      </c>
      <c r="K945" s="62"/>
      <c r="L945" s="62" t="str">
        <f>IF(B945&lt;&gt;"",COUNTIF(M$9:$M10719,F945),"")</f>
        <v/>
      </c>
      <c r="M945" s="62" t="str">
        <f t="shared" si="100"/>
        <v/>
      </c>
      <c r="N945" s="69" t="str">
        <f t="shared" si="101"/>
        <v/>
      </c>
      <c r="O945" s="69" t="str">
        <f>IF($N945="P",COUNTIF($N$9:$N$9781,"P")-'Rosa e Controlli'!$I$33,"0")</f>
        <v>0</v>
      </c>
      <c r="P945" s="69" t="str">
        <f>IF($N945="D",COUNTIF($N$9:$N$9781,"D")-'Rosa e Controlli'!$I$34,"0")</f>
        <v>0</v>
      </c>
      <c r="Q945" s="69" t="str">
        <f>IF($N945="C",COUNTIF($N$9:$N$9781,"C")-'Rosa e Controlli'!$I$35,"0")</f>
        <v>0</v>
      </c>
      <c r="R945" s="69" t="str">
        <f>IF($N945="A",COUNTIF($N$9:$N$9781,"A")-'Rosa e Controlli'!$I$36,"0")</f>
        <v>0</v>
      </c>
      <c r="S945" s="69">
        <f t="shared" si="102"/>
        <v>0</v>
      </c>
      <c r="T945" s="69" t="str">
        <f t="shared" si="103"/>
        <v/>
      </c>
      <c r="U945" s="69"/>
      <c r="V945" s="69"/>
      <c r="W945" s="69"/>
    </row>
    <row r="946" spans="1:23" x14ac:dyDescent="0.25">
      <c r="A946" s="61" t="str">
        <f t="shared" si="98"/>
        <v/>
      </c>
      <c r="B946" s="75"/>
      <c r="C946" s="72"/>
      <c r="D946" s="72"/>
      <c r="E946" s="73"/>
      <c r="F946" s="72"/>
      <c r="G946" s="72"/>
      <c r="H946" s="61" t="str">
        <f t="shared" si="99"/>
        <v/>
      </c>
      <c r="I946" s="62" t="str">
        <f t="shared" si="104"/>
        <v/>
      </c>
      <c r="J946" s="62" t="str">
        <f>IF(B946&lt;&gt;"",COUNTIF(B$9:$B10720,B946),"")</f>
        <v/>
      </c>
      <c r="K946" s="62"/>
      <c r="L946" s="62" t="str">
        <f>IF(B946&lt;&gt;"",COUNTIF(M$9:$M10720,F946),"")</f>
        <v/>
      </c>
      <c r="M946" s="62" t="str">
        <f t="shared" si="100"/>
        <v/>
      </c>
      <c r="N946" s="69" t="str">
        <f t="shared" si="101"/>
        <v/>
      </c>
      <c r="O946" s="69" t="str">
        <f>IF($N946="P",COUNTIF($N$9:$N$9781,"P")-'Rosa e Controlli'!$I$33,"0")</f>
        <v>0</v>
      </c>
      <c r="P946" s="69" t="str">
        <f>IF($N946="D",COUNTIF($N$9:$N$9781,"D")-'Rosa e Controlli'!$I$34,"0")</f>
        <v>0</v>
      </c>
      <c r="Q946" s="69" t="str">
        <f>IF($N946="C",COUNTIF($N$9:$N$9781,"C")-'Rosa e Controlli'!$I$35,"0")</f>
        <v>0</v>
      </c>
      <c r="R946" s="69" t="str">
        <f>IF($N946="A",COUNTIF($N$9:$N$9781,"A")-'Rosa e Controlli'!$I$36,"0")</f>
        <v>0</v>
      </c>
      <c r="S946" s="69">
        <f t="shared" si="102"/>
        <v>0</v>
      </c>
      <c r="T946" s="69" t="str">
        <f t="shared" si="103"/>
        <v/>
      </c>
      <c r="U946" s="69"/>
      <c r="V946" s="69"/>
      <c r="W946" s="69"/>
    </row>
    <row r="947" spans="1:23" x14ac:dyDescent="0.25">
      <c r="A947" s="61" t="str">
        <f t="shared" si="98"/>
        <v/>
      </c>
      <c r="B947" s="75"/>
      <c r="C947" s="72"/>
      <c r="D947" s="72"/>
      <c r="E947" s="73"/>
      <c r="F947" s="72"/>
      <c r="G947" s="72"/>
      <c r="H947" s="61" t="str">
        <f t="shared" si="99"/>
        <v/>
      </c>
      <c r="I947" s="62" t="str">
        <f t="shared" si="104"/>
        <v/>
      </c>
      <c r="J947" s="62" t="str">
        <f>IF(B947&lt;&gt;"",COUNTIF(B$9:$B10721,B947),"")</f>
        <v/>
      </c>
      <c r="K947" s="62"/>
      <c r="L947" s="62" t="str">
        <f>IF(B947&lt;&gt;"",COUNTIF(M$9:$M10721,F947),"")</f>
        <v/>
      </c>
      <c r="M947" s="62" t="str">
        <f t="shared" si="100"/>
        <v/>
      </c>
      <c r="N947" s="69" t="str">
        <f t="shared" si="101"/>
        <v/>
      </c>
      <c r="O947" s="69" t="str">
        <f>IF($N947="P",COUNTIF($N$9:$N$9781,"P")-'Rosa e Controlli'!$I$33,"0")</f>
        <v>0</v>
      </c>
      <c r="P947" s="69" t="str">
        <f>IF($N947="D",COUNTIF($N$9:$N$9781,"D")-'Rosa e Controlli'!$I$34,"0")</f>
        <v>0</v>
      </c>
      <c r="Q947" s="69" t="str">
        <f>IF($N947="C",COUNTIF($N$9:$N$9781,"C")-'Rosa e Controlli'!$I$35,"0")</f>
        <v>0</v>
      </c>
      <c r="R947" s="69" t="str">
        <f>IF($N947="A",COUNTIF($N$9:$N$9781,"A")-'Rosa e Controlli'!$I$36,"0")</f>
        <v>0</v>
      </c>
      <c r="S947" s="69">
        <f t="shared" si="102"/>
        <v>0</v>
      </c>
      <c r="T947" s="69" t="str">
        <f t="shared" si="103"/>
        <v/>
      </c>
      <c r="U947" s="69"/>
      <c r="V947" s="69"/>
      <c r="W947" s="69"/>
    </row>
    <row r="948" spans="1:23" x14ac:dyDescent="0.25">
      <c r="A948" s="61" t="str">
        <f t="shared" si="98"/>
        <v/>
      </c>
      <c r="B948" s="75"/>
      <c r="C948" s="72"/>
      <c r="D948" s="72"/>
      <c r="E948" s="73"/>
      <c r="F948" s="72"/>
      <c r="G948" s="72"/>
      <c r="H948" s="61" t="str">
        <f t="shared" si="99"/>
        <v/>
      </c>
      <c r="I948" s="62" t="str">
        <f t="shared" si="104"/>
        <v/>
      </c>
      <c r="J948" s="62" t="str">
        <f>IF(B948&lt;&gt;"",COUNTIF(B$9:$B10722,B948),"")</f>
        <v/>
      </c>
      <c r="K948" s="62"/>
      <c r="L948" s="62" t="str">
        <f>IF(B948&lt;&gt;"",COUNTIF(M$9:$M10722,F948),"")</f>
        <v/>
      </c>
      <c r="M948" s="62" t="str">
        <f t="shared" si="100"/>
        <v/>
      </c>
      <c r="N948" s="69" t="str">
        <f t="shared" si="101"/>
        <v/>
      </c>
      <c r="O948" s="69" t="str">
        <f>IF($N948="P",COUNTIF($N$9:$N$9781,"P")-'Rosa e Controlli'!$I$33,"0")</f>
        <v>0</v>
      </c>
      <c r="P948" s="69" t="str">
        <f>IF($N948="D",COUNTIF($N$9:$N$9781,"D")-'Rosa e Controlli'!$I$34,"0")</f>
        <v>0</v>
      </c>
      <c r="Q948" s="69" t="str">
        <f>IF($N948="C",COUNTIF($N$9:$N$9781,"C")-'Rosa e Controlli'!$I$35,"0")</f>
        <v>0</v>
      </c>
      <c r="R948" s="69" t="str">
        <f>IF($N948="A",COUNTIF($N$9:$N$9781,"A")-'Rosa e Controlli'!$I$36,"0")</f>
        <v>0</v>
      </c>
      <c r="S948" s="69">
        <f t="shared" si="102"/>
        <v>0</v>
      </c>
      <c r="T948" s="69" t="str">
        <f t="shared" si="103"/>
        <v/>
      </c>
      <c r="U948" s="69"/>
      <c r="V948" s="69"/>
      <c r="W948" s="69"/>
    </row>
    <row r="949" spans="1:23" x14ac:dyDescent="0.25">
      <c r="A949" s="61" t="str">
        <f t="shared" si="98"/>
        <v/>
      </c>
      <c r="B949" s="75"/>
      <c r="C949" s="72"/>
      <c r="D949" s="72"/>
      <c r="E949" s="73"/>
      <c r="F949" s="72"/>
      <c r="G949" s="72"/>
      <c r="H949" s="61" t="str">
        <f t="shared" si="99"/>
        <v/>
      </c>
      <c r="I949" s="62" t="str">
        <f t="shared" si="104"/>
        <v/>
      </c>
      <c r="J949" s="62" t="str">
        <f>IF(B949&lt;&gt;"",COUNTIF(B$9:$B10723,B949),"")</f>
        <v/>
      </c>
      <c r="K949" s="62"/>
      <c r="L949" s="62" t="str">
        <f>IF(B949&lt;&gt;"",COUNTIF(M$9:$M10723,F949),"")</f>
        <v/>
      </c>
      <c r="M949" s="62" t="str">
        <f t="shared" si="100"/>
        <v/>
      </c>
      <c r="N949" s="69" t="str">
        <f t="shared" si="101"/>
        <v/>
      </c>
      <c r="O949" s="69" t="str">
        <f>IF($N949="P",COUNTIF($N$9:$N$9781,"P")-'Rosa e Controlli'!$I$33,"0")</f>
        <v>0</v>
      </c>
      <c r="P949" s="69" t="str">
        <f>IF($N949="D",COUNTIF($N$9:$N$9781,"D")-'Rosa e Controlli'!$I$34,"0")</f>
        <v>0</v>
      </c>
      <c r="Q949" s="69" t="str">
        <f>IF($N949="C",COUNTIF($N$9:$N$9781,"C")-'Rosa e Controlli'!$I$35,"0")</f>
        <v>0</v>
      </c>
      <c r="R949" s="69" t="str">
        <f>IF($N949="A",COUNTIF($N$9:$N$9781,"A")-'Rosa e Controlli'!$I$36,"0")</f>
        <v>0</v>
      </c>
      <c r="S949" s="69">
        <f t="shared" si="102"/>
        <v>0</v>
      </c>
      <c r="T949" s="69" t="str">
        <f t="shared" si="103"/>
        <v/>
      </c>
      <c r="U949" s="69"/>
      <c r="V949" s="69"/>
      <c r="W949" s="69"/>
    </row>
    <row r="950" spans="1:23" x14ac:dyDescent="0.25">
      <c r="A950" s="61" t="str">
        <f t="shared" si="98"/>
        <v/>
      </c>
      <c r="B950" s="75"/>
      <c r="C950" s="72"/>
      <c r="D950" s="72"/>
      <c r="E950" s="73"/>
      <c r="F950" s="72"/>
      <c r="G950" s="72"/>
      <c r="H950" s="61" t="str">
        <f t="shared" si="99"/>
        <v/>
      </c>
      <c r="I950" s="62" t="str">
        <f t="shared" si="104"/>
        <v/>
      </c>
      <c r="J950" s="62" t="str">
        <f>IF(B950&lt;&gt;"",COUNTIF(B$9:$B10724,B950),"")</f>
        <v/>
      </c>
      <c r="K950" s="62"/>
      <c r="L950" s="62" t="str">
        <f>IF(B950&lt;&gt;"",COUNTIF(M$9:$M10724,F950),"")</f>
        <v/>
      </c>
      <c r="M950" s="62" t="str">
        <f t="shared" si="100"/>
        <v/>
      </c>
      <c r="N950" s="69" t="str">
        <f t="shared" si="101"/>
        <v/>
      </c>
      <c r="O950" s="69" t="str">
        <f>IF($N950="P",COUNTIF($N$9:$N$9781,"P")-'Rosa e Controlli'!$I$33,"0")</f>
        <v>0</v>
      </c>
      <c r="P950" s="69" t="str">
        <f>IF($N950="D",COUNTIF($N$9:$N$9781,"D")-'Rosa e Controlli'!$I$34,"0")</f>
        <v>0</v>
      </c>
      <c r="Q950" s="69" t="str">
        <f>IF($N950="C",COUNTIF($N$9:$N$9781,"C")-'Rosa e Controlli'!$I$35,"0")</f>
        <v>0</v>
      </c>
      <c r="R950" s="69" t="str">
        <f>IF($N950="A",COUNTIF($N$9:$N$9781,"A")-'Rosa e Controlli'!$I$36,"0")</f>
        <v>0</v>
      </c>
      <c r="S950" s="69">
        <f t="shared" si="102"/>
        <v>0</v>
      </c>
      <c r="T950" s="69" t="str">
        <f t="shared" si="103"/>
        <v/>
      </c>
      <c r="U950" s="69"/>
      <c r="V950" s="69"/>
      <c r="W950" s="69"/>
    </row>
    <row r="951" spans="1:23" x14ac:dyDescent="0.25">
      <c r="A951" s="61" t="str">
        <f t="shared" si="98"/>
        <v/>
      </c>
      <c r="B951" s="75"/>
      <c r="C951" s="72"/>
      <c r="D951" s="72"/>
      <c r="E951" s="73"/>
      <c r="F951" s="72"/>
      <c r="G951" s="72"/>
      <c r="H951" s="61" t="str">
        <f t="shared" si="99"/>
        <v/>
      </c>
      <c r="I951" s="62" t="str">
        <f t="shared" si="104"/>
        <v/>
      </c>
      <c r="J951" s="62" t="str">
        <f>IF(B951&lt;&gt;"",COUNTIF(B$9:$B10725,B951),"")</f>
        <v/>
      </c>
      <c r="K951" s="62"/>
      <c r="L951" s="62" t="str">
        <f>IF(B951&lt;&gt;"",COUNTIF(M$9:$M10725,F951),"")</f>
        <v/>
      </c>
      <c r="M951" s="62" t="str">
        <f t="shared" si="100"/>
        <v/>
      </c>
      <c r="N951" s="69" t="str">
        <f t="shared" si="101"/>
        <v/>
      </c>
      <c r="O951" s="69" t="str">
        <f>IF($N951="P",COUNTIF($N$9:$N$9781,"P")-'Rosa e Controlli'!$I$33,"0")</f>
        <v>0</v>
      </c>
      <c r="P951" s="69" t="str">
        <f>IF($N951="D",COUNTIF($N$9:$N$9781,"D")-'Rosa e Controlli'!$I$34,"0")</f>
        <v>0</v>
      </c>
      <c r="Q951" s="69" t="str">
        <f>IF($N951="C",COUNTIF($N$9:$N$9781,"C")-'Rosa e Controlli'!$I$35,"0")</f>
        <v>0</v>
      </c>
      <c r="R951" s="69" t="str">
        <f>IF($N951="A",COUNTIF($N$9:$N$9781,"A")-'Rosa e Controlli'!$I$36,"0")</f>
        <v>0</v>
      </c>
      <c r="S951" s="69">
        <f t="shared" si="102"/>
        <v>0</v>
      </c>
      <c r="T951" s="69" t="str">
        <f t="shared" si="103"/>
        <v/>
      </c>
      <c r="U951" s="69"/>
      <c r="V951" s="69"/>
      <c r="W951" s="69"/>
    </row>
    <row r="952" spans="1:23" x14ac:dyDescent="0.25">
      <c r="A952" s="61" t="str">
        <f t="shared" si="98"/>
        <v/>
      </c>
      <c r="B952" s="75"/>
      <c r="C952" s="72"/>
      <c r="D952" s="72"/>
      <c r="E952" s="73"/>
      <c r="F952" s="72"/>
      <c r="G952" s="72"/>
      <c r="H952" s="61" t="str">
        <f t="shared" si="99"/>
        <v/>
      </c>
      <c r="I952" s="62" t="str">
        <f t="shared" si="104"/>
        <v/>
      </c>
      <c r="J952" s="62" t="str">
        <f>IF(B952&lt;&gt;"",COUNTIF(B$9:$B10726,B952),"")</f>
        <v/>
      </c>
      <c r="K952" s="62"/>
      <c r="L952" s="62" t="str">
        <f>IF(B952&lt;&gt;"",COUNTIF(M$9:$M10726,F952),"")</f>
        <v/>
      </c>
      <c r="M952" s="62" t="str">
        <f t="shared" si="100"/>
        <v/>
      </c>
      <c r="N952" s="69" t="str">
        <f t="shared" si="101"/>
        <v/>
      </c>
      <c r="O952" s="69" t="str">
        <f>IF($N952="P",COUNTIF($N$9:$N$9781,"P")-'Rosa e Controlli'!$I$33,"0")</f>
        <v>0</v>
      </c>
      <c r="P952" s="69" t="str">
        <f>IF($N952="D",COUNTIF($N$9:$N$9781,"D")-'Rosa e Controlli'!$I$34,"0")</f>
        <v>0</v>
      </c>
      <c r="Q952" s="69" t="str">
        <f>IF($N952="C",COUNTIF($N$9:$N$9781,"C")-'Rosa e Controlli'!$I$35,"0")</f>
        <v>0</v>
      </c>
      <c r="R952" s="69" t="str">
        <f>IF($N952="A",COUNTIF($N$9:$N$9781,"A")-'Rosa e Controlli'!$I$36,"0")</f>
        <v>0</v>
      </c>
      <c r="S952" s="69">
        <f t="shared" si="102"/>
        <v>0</v>
      </c>
      <c r="T952" s="69" t="str">
        <f t="shared" si="103"/>
        <v/>
      </c>
      <c r="U952" s="69"/>
      <c r="V952" s="69"/>
      <c r="W952" s="69"/>
    </row>
    <row r="953" spans="1:23" x14ac:dyDescent="0.25">
      <c r="A953" s="61" t="str">
        <f t="shared" si="98"/>
        <v/>
      </c>
      <c r="B953" s="75"/>
      <c r="C953" s="72"/>
      <c r="D953" s="72"/>
      <c r="E953" s="73"/>
      <c r="F953" s="72"/>
      <c r="G953" s="72"/>
      <c r="H953" s="61" t="str">
        <f t="shared" si="99"/>
        <v/>
      </c>
      <c r="I953" s="62" t="str">
        <f t="shared" si="104"/>
        <v/>
      </c>
      <c r="J953" s="62" t="str">
        <f>IF(B953&lt;&gt;"",COUNTIF(B$9:$B10727,B953),"")</f>
        <v/>
      </c>
      <c r="K953" s="62"/>
      <c r="L953" s="62" t="str">
        <f>IF(B953&lt;&gt;"",COUNTIF(M$9:$M10727,F953),"")</f>
        <v/>
      </c>
      <c r="M953" s="62" t="str">
        <f t="shared" si="100"/>
        <v/>
      </c>
      <c r="N953" s="69" t="str">
        <f t="shared" si="101"/>
        <v/>
      </c>
      <c r="O953" s="69" t="str">
        <f>IF($N953="P",COUNTIF($N$9:$N$9781,"P")-'Rosa e Controlli'!$I$33,"0")</f>
        <v>0</v>
      </c>
      <c r="P953" s="69" t="str">
        <f>IF($N953="D",COUNTIF($N$9:$N$9781,"D")-'Rosa e Controlli'!$I$34,"0")</f>
        <v>0</v>
      </c>
      <c r="Q953" s="69" t="str">
        <f>IF($N953="C",COUNTIF($N$9:$N$9781,"C")-'Rosa e Controlli'!$I$35,"0")</f>
        <v>0</v>
      </c>
      <c r="R953" s="69" t="str">
        <f>IF($N953="A",COUNTIF($N$9:$N$9781,"A")-'Rosa e Controlli'!$I$36,"0")</f>
        <v>0</v>
      </c>
      <c r="S953" s="69">
        <f t="shared" si="102"/>
        <v>0</v>
      </c>
      <c r="T953" s="69" t="str">
        <f t="shared" si="103"/>
        <v/>
      </c>
      <c r="U953" s="69"/>
      <c r="V953" s="69"/>
      <c r="W953" s="69"/>
    </row>
    <row r="954" spans="1:23" x14ac:dyDescent="0.25">
      <c r="A954" s="61" t="str">
        <f t="shared" si="98"/>
        <v/>
      </c>
      <c r="B954" s="75"/>
      <c r="C954" s="72"/>
      <c r="D954" s="72"/>
      <c r="E954" s="73"/>
      <c r="F954" s="72"/>
      <c r="G954" s="72"/>
      <c r="H954" s="61" t="str">
        <f t="shared" si="99"/>
        <v/>
      </c>
      <c r="I954" s="62" t="str">
        <f t="shared" si="104"/>
        <v/>
      </c>
      <c r="J954" s="62" t="str">
        <f>IF(B954&lt;&gt;"",COUNTIF(B$9:$B10728,B954),"")</f>
        <v/>
      </c>
      <c r="K954" s="62"/>
      <c r="L954" s="62" t="str">
        <f>IF(B954&lt;&gt;"",COUNTIF(M$9:$M10728,F954),"")</f>
        <v/>
      </c>
      <c r="M954" s="62" t="str">
        <f t="shared" si="100"/>
        <v/>
      </c>
      <c r="N954" s="69" t="str">
        <f t="shared" si="101"/>
        <v/>
      </c>
      <c r="O954" s="69" t="str">
        <f>IF($N954="P",COUNTIF($N$9:$N$9781,"P")-'Rosa e Controlli'!$I$33,"0")</f>
        <v>0</v>
      </c>
      <c r="P954" s="69" t="str">
        <f>IF($N954="D",COUNTIF($N$9:$N$9781,"D")-'Rosa e Controlli'!$I$34,"0")</f>
        <v>0</v>
      </c>
      <c r="Q954" s="69" t="str">
        <f>IF($N954="C",COUNTIF($N$9:$N$9781,"C")-'Rosa e Controlli'!$I$35,"0")</f>
        <v>0</v>
      </c>
      <c r="R954" s="69" t="str">
        <f>IF($N954="A",COUNTIF($N$9:$N$9781,"A")-'Rosa e Controlli'!$I$36,"0")</f>
        <v>0</v>
      </c>
      <c r="S954" s="69">
        <f t="shared" si="102"/>
        <v>0</v>
      </c>
      <c r="T954" s="69" t="str">
        <f t="shared" si="103"/>
        <v/>
      </c>
      <c r="U954" s="69"/>
      <c r="V954" s="69"/>
      <c r="W954" s="69"/>
    </row>
    <row r="955" spans="1:23" x14ac:dyDescent="0.25">
      <c r="A955" s="61" t="str">
        <f t="shared" si="98"/>
        <v/>
      </c>
      <c r="B955" s="75"/>
      <c r="C955" s="72"/>
      <c r="D955" s="72"/>
      <c r="E955" s="73"/>
      <c r="F955" s="72"/>
      <c r="G955" s="72"/>
      <c r="H955" s="61" t="str">
        <f t="shared" si="99"/>
        <v/>
      </c>
      <c r="I955" s="62" t="str">
        <f t="shared" si="104"/>
        <v/>
      </c>
      <c r="J955" s="62" t="str">
        <f>IF(B955&lt;&gt;"",COUNTIF(B$9:$B10729,B955),"")</f>
        <v/>
      </c>
      <c r="K955" s="62"/>
      <c r="L955" s="62" t="str">
        <f>IF(B955&lt;&gt;"",COUNTIF(M$9:$M10729,F955),"")</f>
        <v/>
      </c>
      <c r="M955" s="62" t="str">
        <f t="shared" si="100"/>
        <v/>
      </c>
      <c r="N955" s="69" t="str">
        <f t="shared" si="101"/>
        <v/>
      </c>
      <c r="O955" s="69" t="str">
        <f>IF($N955="P",COUNTIF($N$9:$N$9781,"P")-'Rosa e Controlli'!$I$33,"0")</f>
        <v>0</v>
      </c>
      <c r="P955" s="69" t="str">
        <f>IF($N955="D",COUNTIF($N$9:$N$9781,"D")-'Rosa e Controlli'!$I$34,"0")</f>
        <v>0</v>
      </c>
      <c r="Q955" s="69" t="str">
        <f>IF($N955="C",COUNTIF($N$9:$N$9781,"C")-'Rosa e Controlli'!$I$35,"0")</f>
        <v>0</v>
      </c>
      <c r="R955" s="69" t="str">
        <f>IF($N955="A",COUNTIF($N$9:$N$9781,"A")-'Rosa e Controlli'!$I$36,"0")</f>
        <v>0</v>
      </c>
      <c r="S955" s="69">
        <f t="shared" si="102"/>
        <v>0</v>
      </c>
      <c r="T955" s="69" t="str">
        <f t="shared" si="103"/>
        <v/>
      </c>
      <c r="U955" s="69"/>
      <c r="V955" s="69"/>
      <c r="W955" s="69"/>
    </row>
    <row r="956" spans="1:23" x14ac:dyDescent="0.25">
      <c r="A956" s="61" t="str">
        <f t="shared" si="98"/>
        <v/>
      </c>
      <c r="B956" s="75"/>
      <c r="C956" s="72"/>
      <c r="D956" s="72"/>
      <c r="E956" s="73"/>
      <c r="F956" s="72"/>
      <c r="G956" s="72"/>
      <c r="H956" s="61" t="str">
        <f t="shared" si="99"/>
        <v/>
      </c>
      <c r="I956" s="62" t="str">
        <f t="shared" si="104"/>
        <v/>
      </c>
      <c r="J956" s="62" t="str">
        <f>IF(B956&lt;&gt;"",COUNTIF(B$9:$B10730,B956),"")</f>
        <v/>
      </c>
      <c r="K956" s="62"/>
      <c r="L956" s="62" t="str">
        <f>IF(B956&lt;&gt;"",COUNTIF(M$9:$M10730,F956),"")</f>
        <v/>
      </c>
      <c r="M956" s="62" t="str">
        <f t="shared" si="100"/>
        <v/>
      </c>
      <c r="N956" s="69" t="str">
        <f t="shared" si="101"/>
        <v/>
      </c>
      <c r="O956" s="69" t="str">
        <f>IF($N956="P",COUNTIF($N$9:$N$9781,"P")-'Rosa e Controlli'!$I$33,"0")</f>
        <v>0</v>
      </c>
      <c r="P956" s="69" t="str">
        <f>IF($N956="D",COUNTIF($N$9:$N$9781,"D")-'Rosa e Controlli'!$I$34,"0")</f>
        <v>0</v>
      </c>
      <c r="Q956" s="69" t="str">
        <f>IF($N956="C",COUNTIF($N$9:$N$9781,"C")-'Rosa e Controlli'!$I$35,"0")</f>
        <v>0</v>
      </c>
      <c r="R956" s="69" t="str">
        <f>IF($N956="A",COUNTIF($N$9:$N$9781,"A")-'Rosa e Controlli'!$I$36,"0")</f>
        <v>0</v>
      </c>
      <c r="S956" s="69">
        <f t="shared" si="102"/>
        <v>0</v>
      </c>
      <c r="T956" s="69" t="str">
        <f t="shared" si="103"/>
        <v/>
      </c>
      <c r="U956" s="69"/>
      <c r="V956" s="69"/>
      <c r="W956" s="69"/>
    </row>
    <row r="957" spans="1:23" x14ac:dyDescent="0.25">
      <c r="A957" s="61" t="str">
        <f t="shared" si="98"/>
        <v/>
      </c>
      <c r="B957" s="75"/>
      <c r="C957" s="72"/>
      <c r="D957" s="72"/>
      <c r="E957" s="73"/>
      <c r="F957" s="72"/>
      <c r="G957" s="72"/>
      <c r="H957" s="61" t="str">
        <f t="shared" si="99"/>
        <v/>
      </c>
      <c r="I957" s="62" t="str">
        <f t="shared" si="104"/>
        <v/>
      </c>
      <c r="J957" s="62" t="str">
        <f>IF(B957&lt;&gt;"",COUNTIF(B$9:$B10731,B957),"")</f>
        <v/>
      </c>
      <c r="K957" s="62"/>
      <c r="L957" s="62" t="str">
        <f>IF(B957&lt;&gt;"",COUNTIF(M$9:$M10731,F957),"")</f>
        <v/>
      </c>
      <c r="M957" s="62" t="str">
        <f t="shared" si="100"/>
        <v/>
      </c>
      <c r="N957" s="69" t="str">
        <f t="shared" si="101"/>
        <v/>
      </c>
      <c r="O957" s="69" t="str">
        <f>IF($N957="P",COUNTIF($N$9:$N$9781,"P")-'Rosa e Controlli'!$I$33,"0")</f>
        <v>0</v>
      </c>
      <c r="P957" s="69" t="str">
        <f>IF($N957="D",COUNTIF($N$9:$N$9781,"D")-'Rosa e Controlli'!$I$34,"0")</f>
        <v>0</v>
      </c>
      <c r="Q957" s="69" t="str">
        <f>IF($N957="C",COUNTIF($N$9:$N$9781,"C")-'Rosa e Controlli'!$I$35,"0")</f>
        <v>0</v>
      </c>
      <c r="R957" s="69" t="str">
        <f>IF($N957="A",COUNTIF($N$9:$N$9781,"A")-'Rosa e Controlli'!$I$36,"0")</f>
        <v>0</v>
      </c>
      <c r="S957" s="69">
        <f t="shared" si="102"/>
        <v>0</v>
      </c>
      <c r="T957" s="69" t="str">
        <f t="shared" si="103"/>
        <v/>
      </c>
      <c r="U957" s="69"/>
      <c r="V957" s="69"/>
      <c r="W957" s="69"/>
    </row>
    <row r="958" spans="1:23" x14ac:dyDescent="0.25">
      <c r="A958" s="61" t="str">
        <f t="shared" si="98"/>
        <v/>
      </c>
      <c r="B958" s="75"/>
      <c r="C958" s="72"/>
      <c r="D958" s="72"/>
      <c r="E958" s="73"/>
      <c r="F958" s="72"/>
      <c r="G958" s="72"/>
      <c r="H958" s="61" t="str">
        <f t="shared" si="99"/>
        <v/>
      </c>
      <c r="I958" s="62" t="str">
        <f t="shared" si="104"/>
        <v/>
      </c>
      <c r="J958" s="62" t="str">
        <f>IF(B958&lt;&gt;"",COUNTIF(B$9:$B10732,B958),"")</f>
        <v/>
      </c>
      <c r="K958" s="62"/>
      <c r="L958" s="62" t="str">
        <f>IF(B958&lt;&gt;"",COUNTIF(M$9:$M10732,F958),"")</f>
        <v/>
      </c>
      <c r="M958" s="62" t="str">
        <f t="shared" si="100"/>
        <v/>
      </c>
      <c r="N958" s="69" t="str">
        <f t="shared" si="101"/>
        <v/>
      </c>
      <c r="O958" s="69" t="str">
        <f>IF($N958="P",COUNTIF($N$9:$N$9781,"P")-'Rosa e Controlli'!$I$33,"0")</f>
        <v>0</v>
      </c>
      <c r="P958" s="69" t="str">
        <f>IF($N958="D",COUNTIF($N$9:$N$9781,"D")-'Rosa e Controlli'!$I$34,"0")</f>
        <v>0</v>
      </c>
      <c r="Q958" s="69" t="str">
        <f>IF($N958="C",COUNTIF($N$9:$N$9781,"C")-'Rosa e Controlli'!$I$35,"0")</f>
        <v>0</v>
      </c>
      <c r="R958" s="69" t="str">
        <f>IF($N958="A",COUNTIF($N$9:$N$9781,"A")-'Rosa e Controlli'!$I$36,"0")</f>
        <v>0</v>
      </c>
      <c r="S958" s="69">
        <f t="shared" si="102"/>
        <v>0</v>
      </c>
      <c r="T958" s="69" t="str">
        <f t="shared" si="103"/>
        <v/>
      </c>
      <c r="U958" s="69"/>
      <c r="V958" s="69"/>
      <c r="W958" s="69"/>
    </row>
    <row r="959" spans="1:23" x14ac:dyDescent="0.25">
      <c r="A959" s="61" t="str">
        <f t="shared" si="98"/>
        <v/>
      </c>
      <c r="B959" s="75"/>
      <c r="C959" s="72"/>
      <c r="D959" s="72"/>
      <c r="E959" s="73"/>
      <c r="F959" s="72"/>
      <c r="G959" s="72"/>
      <c r="H959" s="61" t="str">
        <f t="shared" si="99"/>
        <v/>
      </c>
      <c r="I959" s="62" t="str">
        <f t="shared" si="104"/>
        <v/>
      </c>
      <c r="J959" s="62" t="str">
        <f>IF(B959&lt;&gt;"",COUNTIF(B$9:$B10733,B959),"")</f>
        <v/>
      </c>
      <c r="K959" s="62"/>
      <c r="L959" s="62" t="str">
        <f>IF(B959&lt;&gt;"",COUNTIF(M$9:$M10733,F959),"")</f>
        <v/>
      </c>
      <c r="M959" s="62" t="str">
        <f t="shared" si="100"/>
        <v/>
      </c>
      <c r="N959" s="69" t="str">
        <f t="shared" si="101"/>
        <v/>
      </c>
      <c r="O959" s="69" t="str">
        <f>IF($N959="P",COUNTIF($N$9:$N$9781,"P")-'Rosa e Controlli'!$I$33,"0")</f>
        <v>0</v>
      </c>
      <c r="P959" s="69" t="str">
        <f>IF($N959="D",COUNTIF($N$9:$N$9781,"D")-'Rosa e Controlli'!$I$34,"0")</f>
        <v>0</v>
      </c>
      <c r="Q959" s="69" t="str">
        <f>IF($N959="C",COUNTIF($N$9:$N$9781,"C")-'Rosa e Controlli'!$I$35,"0")</f>
        <v>0</v>
      </c>
      <c r="R959" s="69" t="str">
        <f>IF($N959="A",COUNTIF($N$9:$N$9781,"A")-'Rosa e Controlli'!$I$36,"0")</f>
        <v>0</v>
      </c>
      <c r="S959" s="69">
        <f t="shared" si="102"/>
        <v>0</v>
      </c>
      <c r="T959" s="69" t="str">
        <f t="shared" si="103"/>
        <v/>
      </c>
      <c r="U959" s="69"/>
      <c r="V959" s="69"/>
      <c r="W959" s="69"/>
    </row>
    <row r="960" spans="1:23" x14ac:dyDescent="0.25">
      <c r="A960" s="61" t="str">
        <f t="shared" si="98"/>
        <v/>
      </c>
      <c r="B960" s="75"/>
      <c r="C960" s="72"/>
      <c r="D960" s="72"/>
      <c r="E960" s="73"/>
      <c r="F960" s="72"/>
      <c r="G960" s="72"/>
      <c r="H960" s="61" t="str">
        <f t="shared" si="99"/>
        <v/>
      </c>
      <c r="I960" s="62" t="str">
        <f t="shared" si="104"/>
        <v/>
      </c>
      <c r="J960" s="62" t="str">
        <f>IF(B960&lt;&gt;"",COUNTIF(B$9:$B10734,B960),"")</f>
        <v/>
      </c>
      <c r="K960" s="62"/>
      <c r="L960" s="62" t="str">
        <f>IF(B960&lt;&gt;"",COUNTIF(M$9:$M10734,F960),"")</f>
        <v/>
      </c>
      <c r="M960" s="62" t="str">
        <f t="shared" si="100"/>
        <v/>
      </c>
      <c r="N960" s="69" t="str">
        <f t="shared" si="101"/>
        <v/>
      </c>
      <c r="O960" s="69" t="str">
        <f>IF($N960="P",COUNTIF($N$9:$N$9781,"P")-'Rosa e Controlli'!$I$33,"0")</f>
        <v>0</v>
      </c>
      <c r="P960" s="69" t="str">
        <f>IF($N960="D",COUNTIF($N$9:$N$9781,"D")-'Rosa e Controlli'!$I$34,"0")</f>
        <v>0</v>
      </c>
      <c r="Q960" s="69" t="str">
        <f>IF($N960="C",COUNTIF($N$9:$N$9781,"C")-'Rosa e Controlli'!$I$35,"0")</f>
        <v>0</v>
      </c>
      <c r="R960" s="69" t="str">
        <f>IF($N960="A",COUNTIF($N$9:$N$9781,"A")-'Rosa e Controlli'!$I$36,"0")</f>
        <v>0</v>
      </c>
      <c r="S960" s="69">
        <f t="shared" si="102"/>
        <v>0</v>
      </c>
      <c r="T960" s="69" t="str">
        <f t="shared" si="103"/>
        <v/>
      </c>
      <c r="U960" s="69"/>
      <c r="V960" s="69"/>
      <c r="W960" s="69"/>
    </row>
    <row r="961" spans="1:23" x14ac:dyDescent="0.25">
      <c r="A961" s="61" t="str">
        <f t="shared" si="98"/>
        <v/>
      </c>
      <c r="B961" s="75"/>
      <c r="C961" s="72"/>
      <c r="D961" s="72"/>
      <c r="E961" s="73"/>
      <c r="F961" s="72"/>
      <c r="G961" s="72"/>
      <c r="H961" s="61" t="str">
        <f t="shared" si="99"/>
        <v/>
      </c>
      <c r="I961" s="62" t="str">
        <f t="shared" si="104"/>
        <v/>
      </c>
      <c r="J961" s="62" t="str">
        <f>IF(B961&lt;&gt;"",COUNTIF(B$9:$B10735,B961),"")</f>
        <v/>
      </c>
      <c r="K961" s="62"/>
      <c r="L961" s="62" t="str">
        <f>IF(B961&lt;&gt;"",COUNTIF(M$9:$M10735,F961),"")</f>
        <v/>
      </c>
      <c r="M961" s="62" t="str">
        <f t="shared" si="100"/>
        <v/>
      </c>
      <c r="N961" s="69" t="str">
        <f t="shared" si="101"/>
        <v/>
      </c>
      <c r="O961" s="69" t="str">
        <f>IF($N961="P",COUNTIF($N$9:$N$9781,"P")-'Rosa e Controlli'!$I$33,"0")</f>
        <v>0</v>
      </c>
      <c r="P961" s="69" t="str">
        <f>IF($N961="D",COUNTIF($N$9:$N$9781,"D")-'Rosa e Controlli'!$I$34,"0")</f>
        <v>0</v>
      </c>
      <c r="Q961" s="69" t="str">
        <f>IF($N961="C",COUNTIF($N$9:$N$9781,"C")-'Rosa e Controlli'!$I$35,"0")</f>
        <v>0</v>
      </c>
      <c r="R961" s="69" t="str">
        <f>IF($N961="A",COUNTIF($N$9:$N$9781,"A")-'Rosa e Controlli'!$I$36,"0")</f>
        <v>0</v>
      </c>
      <c r="S961" s="69">
        <f t="shared" si="102"/>
        <v>0</v>
      </c>
      <c r="T961" s="69" t="str">
        <f t="shared" si="103"/>
        <v/>
      </c>
      <c r="U961" s="69"/>
      <c r="V961" s="69"/>
      <c r="W961" s="69"/>
    </row>
    <row r="962" spans="1:23" x14ac:dyDescent="0.25">
      <c r="A962" s="61" t="str">
        <f t="shared" si="98"/>
        <v/>
      </c>
      <c r="B962" s="75"/>
      <c r="C962" s="72"/>
      <c r="D962" s="72"/>
      <c r="E962" s="73"/>
      <c r="F962" s="72"/>
      <c r="G962" s="72"/>
      <c r="H962" s="61" t="str">
        <f t="shared" si="99"/>
        <v/>
      </c>
      <c r="I962" s="62" t="str">
        <f t="shared" si="104"/>
        <v/>
      </c>
      <c r="J962" s="62" t="str">
        <f>IF(B962&lt;&gt;"",COUNTIF(B$9:$B10736,B962),"")</f>
        <v/>
      </c>
      <c r="K962" s="62"/>
      <c r="L962" s="62" t="str">
        <f>IF(B962&lt;&gt;"",COUNTIF(M$9:$M10736,F962),"")</f>
        <v/>
      </c>
      <c r="M962" s="62" t="str">
        <f t="shared" si="100"/>
        <v/>
      </c>
      <c r="N962" s="69" t="str">
        <f t="shared" si="101"/>
        <v/>
      </c>
      <c r="O962" s="69" t="str">
        <f>IF($N962="P",COUNTIF($N$9:$N$9781,"P")-'Rosa e Controlli'!$I$33,"0")</f>
        <v>0</v>
      </c>
      <c r="P962" s="69" t="str">
        <f>IF($N962="D",COUNTIF($N$9:$N$9781,"D")-'Rosa e Controlli'!$I$34,"0")</f>
        <v>0</v>
      </c>
      <c r="Q962" s="69" t="str">
        <f>IF($N962="C",COUNTIF($N$9:$N$9781,"C")-'Rosa e Controlli'!$I$35,"0")</f>
        <v>0</v>
      </c>
      <c r="R962" s="69" t="str">
        <f>IF($N962="A",COUNTIF($N$9:$N$9781,"A")-'Rosa e Controlli'!$I$36,"0")</f>
        <v>0</v>
      </c>
      <c r="S962" s="69">
        <f t="shared" si="102"/>
        <v>0</v>
      </c>
      <c r="T962" s="69" t="str">
        <f t="shared" si="103"/>
        <v/>
      </c>
      <c r="U962" s="69"/>
      <c r="V962" s="69"/>
      <c r="W962" s="69"/>
    </row>
    <row r="963" spans="1:23" x14ac:dyDescent="0.25">
      <c r="A963" s="61" t="str">
        <f t="shared" si="98"/>
        <v/>
      </c>
      <c r="B963" s="75"/>
      <c r="C963" s="72"/>
      <c r="D963" s="72"/>
      <c r="E963" s="73"/>
      <c r="F963" s="72"/>
      <c r="G963" s="72"/>
      <c r="H963" s="61" t="str">
        <f t="shared" si="99"/>
        <v/>
      </c>
      <c r="I963" s="62" t="str">
        <f t="shared" si="104"/>
        <v/>
      </c>
      <c r="J963" s="62" t="str">
        <f>IF(B963&lt;&gt;"",COUNTIF(B$9:$B10737,B963),"")</f>
        <v/>
      </c>
      <c r="K963" s="62"/>
      <c r="L963" s="62" t="str">
        <f>IF(B963&lt;&gt;"",COUNTIF(M$9:$M10737,F963),"")</f>
        <v/>
      </c>
      <c r="M963" s="62" t="str">
        <f t="shared" si="100"/>
        <v/>
      </c>
      <c r="N963" s="69" t="str">
        <f t="shared" si="101"/>
        <v/>
      </c>
      <c r="O963" s="69" t="str">
        <f>IF($N963="P",COUNTIF($N$9:$N$9781,"P")-'Rosa e Controlli'!$I$33,"0")</f>
        <v>0</v>
      </c>
      <c r="P963" s="69" t="str">
        <f>IF($N963="D",COUNTIF($N$9:$N$9781,"D")-'Rosa e Controlli'!$I$34,"0")</f>
        <v>0</v>
      </c>
      <c r="Q963" s="69" t="str">
        <f>IF($N963="C",COUNTIF($N$9:$N$9781,"C")-'Rosa e Controlli'!$I$35,"0")</f>
        <v>0</v>
      </c>
      <c r="R963" s="69" t="str">
        <f>IF($N963="A",COUNTIF($N$9:$N$9781,"A")-'Rosa e Controlli'!$I$36,"0")</f>
        <v>0</v>
      </c>
      <c r="S963" s="69">
        <f t="shared" si="102"/>
        <v>0</v>
      </c>
      <c r="T963" s="69" t="str">
        <f t="shared" si="103"/>
        <v/>
      </c>
      <c r="U963" s="69"/>
      <c r="V963" s="69"/>
      <c r="W963" s="69"/>
    </row>
    <row r="964" spans="1:23" x14ac:dyDescent="0.25">
      <c r="A964" s="61" t="str">
        <f t="shared" si="98"/>
        <v/>
      </c>
      <c r="B964" s="75"/>
      <c r="C964" s="72"/>
      <c r="D964" s="72"/>
      <c r="E964" s="73"/>
      <c r="F964" s="72"/>
      <c r="G964" s="72"/>
      <c r="H964" s="61" t="str">
        <f t="shared" si="99"/>
        <v/>
      </c>
      <c r="I964" s="62" t="str">
        <f t="shared" si="104"/>
        <v/>
      </c>
      <c r="J964" s="62" t="str">
        <f>IF(B964&lt;&gt;"",COUNTIF(B$9:$B10738,B964),"")</f>
        <v/>
      </c>
      <c r="K964" s="62"/>
      <c r="L964" s="62" t="str">
        <f>IF(B964&lt;&gt;"",COUNTIF(M$9:$M10738,F964),"")</f>
        <v/>
      </c>
      <c r="M964" s="62" t="str">
        <f t="shared" si="100"/>
        <v/>
      </c>
      <c r="N964" s="69" t="str">
        <f t="shared" si="101"/>
        <v/>
      </c>
      <c r="O964" s="69" t="str">
        <f>IF($N964="P",COUNTIF($N$9:$N$9781,"P")-'Rosa e Controlli'!$I$33,"0")</f>
        <v>0</v>
      </c>
      <c r="P964" s="69" t="str">
        <f>IF($N964="D",COUNTIF($N$9:$N$9781,"D")-'Rosa e Controlli'!$I$34,"0")</f>
        <v>0</v>
      </c>
      <c r="Q964" s="69" t="str">
        <f>IF($N964="C",COUNTIF($N$9:$N$9781,"C")-'Rosa e Controlli'!$I$35,"0")</f>
        <v>0</v>
      </c>
      <c r="R964" s="69" t="str">
        <f>IF($N964="A",COUNTIF($N$9:$N$9781,"A")-'Rosa e Controlli'!$I$36,"0")</f>
        <v>0</v>
      </c>
      <c r="S964" s="69">
        <f t="shared" si="102"/>
        <v>0</v>
      </c>
      <c r="T964" s="69" t="str">
        <f t="shared" si="103"/>
        <v/>
      </c>
      <c r="U964" s="69"/>
      <c r="V964" s="69"/>
      <c r="W964" s="69"/>
    </row>
    <row r="965" spans="1:23" x14ac:dyDescent="0.25">
      <c r="A965" s="61" t="str">
        <f t="shared" si="98"/>
        <v/>
      </c>
      <c r="B965" s="75"/>
      <c r="C965" s="72"/>
      <c r="D965" s="72"/>
      <c r="E965" s="73"/>
      <c r="F965" s="72"/>
      <c r="G965" s="72"/>
      <c r="H965" s="61" t="str">
        <f t="shared" si="99"/>
        <v/>
      </c>
      <c r="I965" s="62" t="str">
        <f t="shared" si="104"/>
        <v/>
      </c>
      <c r="J965" s="62" t="str">
        <f>IF(B965&lt;&gt;"",COUNTIF(B$9:$B10739,B965),"")</f>
        <v/>
      </c>
      <c r="K965" s="62"/>
      <c r="L965" s="62" t="str">
        <f>IF(B965&lt;&gt;"",COUNTIF(M$9:$M10739,F965),"")</f>
        <v/>
      </c>
      <c r="M965" s="62" t="str">
        <f t="shared" si="100"/>
        <v/>
      </c>
      <c r="N965" s="69" t="str">
        <f t="shared" si="101"/>
        <v/>
      </c>
      <c r="O965" s="69" t="str">
        <f>IF($N965="P",COUNTIF($N$9:$N$9781,"P")-'Rosa e Controlli'!$I$33,"0")</f>
        <v>0</v>
      </c>
      <c r="P965" s="69" t="str">
        <f>IF($N965="D",COUNTIF($N$9:$N$9781,"D")-'Rosa e Controlli'!$I$34,"0")</f>
        <v>0</v>
      </c>
      <c r="Q965" s="69" t="str">
        <f>IF($N965="C",COUNTIF($N$9:$N$9781,"C")-'Rosa e Controlli'!$I$35,"0")</f>
        <v>0</v>
      </c>
      <c r="R965" s="69" t="str">
        <f>IF($N965="A",COUNTIF($N$9:$N$9781,"A")-'Rosa e Controlli'!$I$36,"0")</f>
        <v>0</v>
      </c>
      <c r="S965" s="69">
        <f t="shared" si="102"/>
        <v>0</v>
      </c>
      <c r="T965" s="69" t="str">
        <f t="shared" si="103"/>
        <v/>
      </c>
      <c r="U965" s="69"/>
      <c r="V965" s="69"/>
      <c r="W965" s="69"/>
    </row>
    <row r="966" spans="1:23" x14ac:dyDescent="0.25">
      <c r="A966" s="61" t="str">
        <f t="shared" si="98"/>
        <v/>
      </c>
      <c r="B966" s="75"/>
      <c r="C966" s="72"/>
      <c r="D966" s="72"/>
      <c r="E966" s="73"/>
      <c r="F966" s="72"/>
      <c r="G966" s="72"/>
      <c r="H966" s="61" t="str">
        <f t="shared" si="99"/>
        <v/>
      </c>
      <c r="I966" s="62" t="str">
        <f t="shared" si="104"/>
        <v/>
      </c>
      <c r="J966" s="62" t="str">
        <f>IF(B966&lt;&gt;"",COUNTIF(B$9:$B10740,B966),"")</f>
        <v/>
      </c>
      <c r="K966" s="62"/>
      <c r="L966" s="62" t="str">
        <f>IF(B966&lt;&gt;"",COUNTIF(M$9:$M10740,F966),"")</f>
        <v/>
      </c>
      <c r="M966" s="62" t="str">
        <f t="shared" si="100"/>
        <v/>
      </c>
      <c r="N966" s="69" t="str">
        <f t="shared" si="101"/>
        <v/>
      </c>
      <c r="O966" s="69" t="str">
        <f>IF($N966="P",COUNTIF($N$9:$N$9781,"P")-'Rosa e Controlli'!$I$33,"0")</f>
        <v>0</v>
      </c>
      <c r="P966" s="69" t="str">
        <f>IF($N966="D",COUNTIF($N$9:$N$9781,"D")-'Rosa e Controlli'!$I$34,"0")</f>
        <v>0</v>
      </c>
      <c r="Q966" s="69" t="str">
        <f>IF($N966="C",COUNTIF($N$9:$N$9781,"C")-'Rosa e Controlli'!$I$35,"0")</f>
        <v>0</v>
      </c>
      <c r="R966" s="69" t="str">
        <f>IF($N966="A",COUNTIF($N$9:$N$9781,"A")-'Rosa e Controlli'!$I$36,"0")</f>
        <v>0</v>
      </c>
      <c r="S966" s="69">
        <f t="shared" si="102"/>
        <v>0</v>
      </c>
      <c r="T966" s="69" t="str">
        <f t="shared" si="103"/>
        <v/>
      </c>
      <c r="U966" s="69"/>
      <c r="V966" s="69"/>
      <c r="W966" s="69"/>
    </row>
    <row r="967" spans="1:23" x14ac:dyDescent="0.25">
      <c r="A967" s="61" t="str">
        <f t="shared" si="98"/>
        <v/>
      </c>
      <c r="B967" s="75"/>
      <c r="C967" s="72"/>
      <c r="D967" s="72"/>
      <c r="E967" s="73"/>
      <c r="F967" s="72"/>
      <c r="G967" s="72"/>
      <c r="H967" s="61" t="str">
        <f t="shared" si="99"/>
        <v/>
      </c>
      <c r="I967" s="62" t="str">
        <f t="shared" si="104"/>
        <v/>
      </c>
      <c r="J967" s="62" t="str">
        <f>IF(B967&lt;&gt;"",COUNTIF(B$9:$B10741,B967),"")</f>
        <v/>
      </c>
      <c r="K967" s="62"/>
      <c r="L967" s="62" t="str">
        <f>IF(B967&lt;&gt;"",COUNTIF(M$9:$M10741,F967),"")</f>
        <v/>
      </c>
      <c r="M967" s="62" t="str">
        <f t="shared" si="100"/>
        <v/>
      </c>
      <c r="N967" s="69" t="str">
        <f t="shared" si="101"/>
        <v/>
      </c>
      <c r="O967" s="69" t="str">
        <f>IF($N967="P",COUNTIF($N$9:$N$9781,"P")-'Rosa e Controlli'!$I$33,"0")</f>
        <v>0</v>
      </c>
      <c r="P967" s="69" t="str">
        <f>IF($N967="D",COUNTIF($N$9:$N$9781,"D")-'Rosa e Controlli'!$I$34,"0")</f>
        <v>0</v>
      </c>
      <c r="Q967" s="69" t="str">
        <f>IF($N967="C",COUNTIF($N$9:$N$9781,"C")-'Rosa e Controlli'!$I$35,"0")</f>
        <v>0</v>
      </c>
      <c r="R967" s="69" t="str">
        <f>IF($N967="A",COUNTIF($N$9:$N$9781,"A")-'Rosa e Controlli'!$I$36,"0")</f>
        <v>0</v>
      </c>
      <c r="S967" s="69">
        <f t="shared" si="102"/>
        <v>0</v>
      </c>
      <c r="T967" s="69" t="str">
        <f t="shared" si="103"/>
        <v/>
      </c>
      <c r="U967" s="69"/>
      <c r="V967" s="69"/>
      <c r="W967" s="69"/>
    </row>
    <row r="968" spans="1:23" x14ac:dyDescent="0.25">
      <c r="A968" s="61" t="str">
        <f t="shared" si="98"/>
        <v/>
      </c>
      <c r="B968" s="75"/>
      <c r="C968" s="72"/>
      <c r="D968" s="72"/>
      <c r="E968" s="73"/>
      <c r="F968" s="72"/>
      <c r="G968" s="72"/>
      <c r="H968" s="61" t="str">
        <f t="shared" si="99"/>
        <v/>
      </c>
      <c r="I968" s="62" t="str">
        <f t="shared" si="104"/>
        <v/>
      </c>
      <c r="J968" s="62" t="str">
        <f>IF(B968&lt;&gt;"",COUNTIF(B$9:$B10742,B968),"")</f>
        <v/>
      </c>
      <c r="K968" s="62"/>
      <c r="L968" s="62" t="str">
        <f>IF(B968&lt;&gt;"",COUNTIF(M$9:$M10742,F968),"")</f>
        <v/>
      </c>
      <c r="M968" s="62" t="str">
        <f t="shared" si="100"/>
        <v/>
      </c>
      <c r="N968" s="69" t="str">
        <f t="shared" si="101"/>
        <v/>
      </c>
      <c r="O968" s="69" t="str">
        <f>IF($N968="P",COUNTIF($N$9:$N$9781,"P")-'Rosa e Controlli'!$I$33,"0")</f>
        <v>0</v>
      </c>
      <c r="P968" s="69" t="str">
        <f>IF($N968="D",COUNTIF($N$9:$N$9781,"D")-'Rosa e Controlli'!$I$34,"0")</f>
        <v>0</v>
      </c>
      <c r="Q968" s="69" t="str">
        <f>IF($N968="C",COUNTIF($N$9:$N$9781,"C")-'Rosa e Controlli'!$I$35,"0")</f>
        <v>0</v>
      </c>
      <c r="R968" s="69" t="str">
        <f>IF($N968="A",COUNTIF($N$9:$N$9781,"A")-'Rosa e Controlli'!$I$36,"0")</f>
        <v>0</v>
      </c>
      <c r="S968" s="69">
        <f t="shared" si="102"/>
        <v>0</v>
      </c>
      <c r="T968" s="69" t="str">
        <f t="shared" si="103"/>
        <v/>
      </c>
      <c r="U968" s="69"/>
      <c r="V968" s="69"/>
      <c r="W968" s="69"/>
    </row>
    <row r="969" spans="1:23" x14ac:dyDescent="0.25">
      <c r="A969" s="61" t="str">
        <f t="shared" ref="A969:A1008" si="105">H969</f>
        <v/>
      </c>
      <c r="B969" s="75"/>
      <c r="C969" s="72"/>
      <c r="D969" s="72"/>
      <c r="E969" s="73"/>
      <c r="F969" s="72"/>
      <c r="G969" s="72"/>
      <c r="H969" s="61" t="str">
        <f t="shared" ref="H969:H1008" si="106">IF(B969&lt;&gt;"",IF(I969="","Ok","errore"),"")</f>
        <v/>
      </c>
      <c r="I969" s="62" t="str">
        <f t="shared" si="104"/>
        <v/>
      </c>
      <c r="J969" s="62" t="str">
        <f>IF(B969&lt;&gt;"",COUNTIF(B$9:$B10743,B969),"")</f>
        <v/>
      </c>
      <c r="K969" s="62"/>
      <c r="L969" s="62" t="str">
        <f>IF(B969&lt;&gt;"",COUNTIF(M$9:$M10743,F969),"")</f>
        <v/>
      </c>
      <c r="M969" s="62" t="str">
        <f t="shared" ref="M969:M1008" si="107">IF(B969&lt;&gt;"",F969,"")</f>
        <v/>
      </c>
      <c r="N969" s="69" t="str">
        <f t="shared" ref="N969:N1008" si="108">IF(B969&lt;&gt;"",C969,"")</f>
        <v/>
      </c>
      <c r="O969" s="69" t="str">
        <f>IF($N969="P",COUNTIF($N$9:$N$9781,"P")-'Rosa e Controlli'!$I$33,"0")</f>
        <v>0</v>
      </c>
      <c r="P969" s="69" t="str">
        <f>IF($N969="D",COUNTIF($N$9:$N$9781,"D")-'Rosa e Controlli'!$I$34,"0")</f>
        <v>0</v>
      </c>
      <c r="Q969" s="69" t="str">
        <f>IF($N969="C",COUNTIF($N$9:$N$9781,"C")-'Rosa e Controlli'!$I$35,"0")</f>
        <v>0</v>
      </c>
      <c r="R969" s="69" t="str">
        <f>IF($N969="A",COUNTIF($N$9:$N$9781,"A")-'Rosa e Controlli'!$I$36,"0")</f>
        <v>0</v>
      </c>
      <c r="S969" s="69">
        <f t="shared" ref="S969:S1008" si="109">SUM(O969:R969)</f>
        <v>0</v>
      </c>
      <c r="T969" s="69" t="str">
        <f t="shared" ref="T969:T1008" si="110">IF(AND(B969&lt;&gt;"",OR(B969&lt;1,B969&gt;23)),"NO","")</f>
        <v/>
      </c>
      <c r="U969" s="69"/>
      <c r="V969" s="69"/>
      <c r="W969" s="69"/>
    </row>
    <row r="970" spans="1:23" x14ac:dyDescent="0.25">
      <c r="A970" s="61" t="str">
        <f t="shared" si="105"/>
        <v/>
      </c>
      <c r="B970" s="75"/>
      <c r="C970" s="72"/>
      <c r="D970" s="72"/>
      <c r="E970" s="73"/>
      <c r="F970" s="72"/>
      <c r="G970" s="72"/>
      <c r="H970" s="61" t="str">
        <f t="shared" si="106"/>
        <v/>
      </c>
      <c r="I970" s="62" t="str">
        <f t="shared" ref="I970:I1008" si="111">IF(B970&lt;&gt;"",IF(L970&gt;3,"Troppi giocatori ("&amp;L970&amp;") della nazionale '"&amp;F970&amp;"'",IF(AND(J970&gt;1,J970&lt;&gt;""),"Numero di maglia assegnato "&amp;J970&amp;" volte",IF(AND(N970="P",S970&gt;0),"Troppi Portieri in squadra",IF(AND(N970="D",S970&gt;0),"Troppi Difensori in squadra",IF(AND(N970="C",S970&gt;0),"Troppi Centrocampisti in squadra",IF(AND(N970="A",S970&gt;0),"Troppi Attaccanti in squadra",IF(T970="NO","Numero di maglia errato",""))))))),"")</f>
        <v/>
      </c>
      <c r="J970" s="62" t="str">
        <f>IF(B970&lt;&gt;"",COUNTIF(B$9:$B10744,B970),"")</f>
        <v/>
      </c>
      <c r="K970" s="62"/>
      <c r="L970" s="62" t="str">
        <f>IF(B970&lt;&gt;"",COUNTIF(M$9:$M10744,F970),"")</f>
        <v/>
      </c>
      <c r="M970" s="62" t="str">
        <f t="shared" si="107"/>
        <v/>
      </c>
      <c r="N970" s="69" t="str">
        <f t="shared" si="108"/>
        <v/>
      </c>
      <c r="O970" s="69" t="str">
        <f>IF($N970="P",COUNTIF($N$9:$N$9781,"P")-'Rosa e Controlli'!$I$33,"0")</f>
        <v>0</v>
      </c>
      <c r="P970" s="69" t="str">
        <f>IF($N970="D",COUNTIF($N$9:$N$9781,"D")-'Rosa e Controlli'!$I$34,"0")</f>
        <v>0</v>
      </c>
      <c r="Q970" s="69" t="str">
        <f>IF($N970="C",COUNTIF($N$9:$N$9781,"C")-'Rosa e Controlli'!$I$35,"0")</f>
        <v>0</v>
      </c>
      <c r="R970" s="69" t="str">
        <f>IF($N970="A",COUNTIF($N$9:$N$9781,"A")-'Rosa e Controlli'!$I$36,"0")</f>
        <v>0</v>
      </c>
      <c r="S970" s="69">
        <f t="shared" si="109"/>
        <v>0</v>
      </c>
      <c r="T970" s="69" t="str">
        <f t="shared" si="110"/>
        <v/>
      </c>
      <c r="U970" s="69"/>
      <c r="V970" s="69"/>
      <c r="W970" s="69"/>
    </row>
    <row r="971" spans="1:23" x14ac:dyDescent="0.25">
      <c r="A971" s="61" t="str">
        <f t="shared" si="105"/>
        <v/>
      </c>
      <c r="B971" s="75"/>
      <c r="C971" s="72"/>
      <c r="D971" s="72"/>
      <c r="E971" s="73"/>
      <c r="F971" s="72"/>
      <c r="G971" s="72"/>
      <c r="H971" s="61" t="str">
        <f t="shared" si="106"/>
        <v/>
      </c>
      <c r="I971" s="62" t="str">
        <f t="shared" si="111"/>
        <v/>
      </c>
      <c r="J971" s="62" t="str">
        <f>IF(B971&lt;&gt;"",COUNTIF(B$9:$B10745,B971),"")</f>
        <v/>
      </c>
      <c r="K971" s="62"/>
      <c r="L971" s="62" t="str">
        <f>IF(B971&lt;&gt;"",COUNTIF(M$9:$M10745,F971),"")</f>
        <v/>
      </c>
      <c r="M971" s="62" t="str">
        <f t="shared" si="107"/>
        <v/>
      </c>
      <c r="N971" s="69" t="str">
        <f t="shared" si="108"/>
        <v/>
      </c>
      <c r="O971" s="69" t="str">
        <f>IF($N971="P",COUNTIF($N$9:$N$9781,"P")-'Rosa e Controlli'!$I$33,"0")</f>
        <v>0</v>
      </c>
      <c r="P971" s="69" t="str">
        <f>IF($N971="D",COUNTIF($N$9:$N$9781,"D")-'Rosa e Controlli'!$I$34,"0")</f>
        <v>0</v>
      </c>
      <c r="Q971" s="69" t="str">
        <f>IF($N971="C",COUNTIF($N$9:$N$9781,"C")-'Rosa e Controlli'!$I$35,"0")</f>
        <v>0</v>
      </c>
      <c r="R971" s="69" t="str">
        <f>IF($N971="A",COUNTIF($N$9:$N$9781,"A")-'Rosa e Controlli'!$I$36,"0")</f>
        <v>0</v>
      </c>
      <c r="S971" s="69">
        <f t="shared" si="109"/>
        <v>0</v>
      </c>
      <c r="T971" s="69" t="str">
        <f t="shared" si="110"/>
        <v/>
      </c>
      <c r="U971" s="69"/>
      <c r="V971" s="69"/>
      <c r="W971" s="69"/>
    </row>
    <row r="972" spans="1:23" x14ac:dyDescent="0.25">
      <c r="A972" s="61" t="str">
        <f t="shared" si="105"/>
        <v/>
      </c>
      <c r="B972" s="75"/>
      <c r="C972" s="72"/>
      <c r="D972" s="72"/>
      <c r="E972" s="73"/>
      <c r="F972" s="72"/>
      <c r="G972" s="72"/>
      <c r="H972" s="61" t="str">
        <f t="shared" si="106"/>
        <v/>
      </c>
      <c r="I972" s="62" t="str">
        <f t="shared" si="111"/>
        <v/>
      </c>
      <c r="J972" s="62" t="str">
        <f>IF(B972&lt;&gt;"",COUNTIF(B$9:$B10746,B972),"")</f>
        <v/>
      </c>
      <c r="K972" s="62"/>
      <c r="L972" s="62" t="str">
        <f>IF(B972&lt;&gt;"",COUNTIF(M$9:$M10746,F972),"")</f>
        <v/>
      </c>
      <c r="M972" s="62" t="str">
        <f t="shared" si="107"/>
        <v/>
      </c>
      <c r="N972" s="69" t="str">
        <f t="shared" si="108"/>
        <v/>
      </c>
      <c r="O972" s="69" t="str">
        <f>IF($N972="P",COUNTIF($N$9:$N$9781,"P")-'Rosa e Controlli'!$I$33,"0")</f>
        <v>0</v>
      </c>
      <c r="P972" s="69" t="str">
        <f>IF($N972="D",COUNTIF($N$9:$N$9781,"D")-'Rosa e Controlli'!$I$34,"0")</f>
        <v>0</v>
      </c>
      <c r="Q972" s="69" t="str">
        <f>IF($N972="C",COUNTIF($N$9:$N$9781,"C")-'Rosa e Controlli'!$I$35,"0")</f>
        <v>0</v>
      </c>
      <c r="R972" s="69" t="str">
        <f>IF($N972="A",COUNTIF($N$9:$N$9781,"A")-'Rosa e Controlli'!$I$36,"0")</f>
        <v>0</v>
      </c>
      <c r="S972" s="69">
        <f t="shared" si="109"/>
        <v>0</v>
      </c>
      <c r="T972" s="69" t="str">
        <f t="shared" si="110"/>
        <v/>
      </c>
      <c r="U972" s="69"/>
      <c r="V972" s="69"/>
      <c r="W972" s="69"/>
    </row>
    <row r="973" spans="1:23" x14ac:dyDescent="0.25">
      <c r="A973" s="61" t="str">
        <f t="shared" si="105"/>
        <v/>
      </c>
      <c r="B973" s="75"/>
      <c r="C973" s="72"/>
      <c r="D973" s="72"/>
      <c r="E973" s="73"/>
      <c r="F973" s="72"/>
      <c r="G973" s="72"/>
      <c r="H973" s="61" t="str">
        <f t="shared" si="106"/>
        <v/>
      </c>
      <c r="I973" s="62" t="str">
        <f t="shared" si="111"/>
        <v/>
      </c>
      <c r="J973" s="62" t="str">
        <f>IF(B973&lt;&gt;"",COUNTIF(B$9:$B10747,B973),"")</f>
        <v/>
      </c>
      <c r="K973" s="62"/>
      <c r="L973" s="62" t="str">
        <f>IF(B973&lt;&gt;"",COUNTIF(M$9:$M10747,F973),"")</f>
        <v/>
      </c>
      <c r="M973" s="62" t="str">
        <f t="shared" si="107"/>
        <v/>
      </c>
      <c r="N973" s="69" t="str">
        <f t="shared" si="108"/>
        <v/>
      </c>
      <c r="O973" s="69" t="str">
        <f>IF($N973="P",COUNTIF($N$9:$N$9781,"P")-'Rosa e Controlli'!$I$33,"0")</f>
        <v>0</v>
      </c>
      <c r="P973" s="69" t="str">
        <f>IF($N973="D",COUNTIF($N$9:$N$9781,"D")-'Rosa e Controlli'!$I$34,"0")</f>
        <v>0</v>
      </c>
      <c r="Q973" s="69" t="str">
        <f>IF($N973="C",COUNTIF($N$9:$N$9781,"C")-'Rosa e Controlli'!$I$35,"0")</f>
        <v>0</v>
      </c>
      <c r="R973" s="69" t="str">
        <f>IF($N973="A",COUNTIF($N$9:$N$9781,"A")-'Rosa e Controlli'!$I$36,"0")</f>
        <v>0</v>
      </c>
      <c r="S973" s="69">
        <f t="shared" si="109"/>
        <v>0</v>
      </c>
      <c r="T973" s="69" t="str">
        <f t="shared" si="110"/>
        <v/>
      </c>
      <c r="U973" s="69"/>
      <c r="V973" s="69"/>
      <c r="W973" s="69"/>
    </row>
    <row r="974" spans="1:23" x14ac:dyDescent="0.25">
      <c r="A974" s="61" t="str">
        <f t="shared" si="105"/>
        <v/>
      </c>
      <c r="B974" s="75"/>
      <c r="C974" s="72"/>
      <c r="D974" s="72"/>
      <c r="E974" s="73"/>
      <c r="F974" s="72"/>
      <c r="G974" s="72"/>
      <c r="H974" s="61" t="str">
        <f t="shared" si="106"/>
        <v/>
      </c>
      <c r="I974" s="62" t="str">
        <f t="shared" si="111"/>
        <v/>
      </c>
      <c r="J974" s="62" t="str">
        <f>IF(B974&lt;&gt;"",COUNTIF(B$9:$B10748,B974),"")</f>
        <v/>
      </c>
      <c r="K974" s="62"/>
      <c r="L974" s="62" t="str">
        <f>IF(B974&lt;&gt;"",COUNTIF(M$9:$M10748,F974),"")</f>
        <v/>
      </c>
      <c r="M974" s="62" t="str">
        <f t="shared" si="107"/>
        <v/>
      </c>
      <c r="N974" s="69" t="str">
        <f t="shared" si="108"/>
        <v/>
      </c>
      <c r="O974" s="69" t="str">
        <f>IF($N974="P",COUNTIF($N$9:$N$9781,"P")-'Rosa e Controlli'!$I$33,"0")</f>
        <v>0</v>
      </c>
      <c r="P974" s="69" t="str">
        <f>IF($N974="D",COUNTIF($N$9:$N$9781,"D")-'Rosa e Controlli'!$I$34,"0")</f>
        <v>0</v>
      </c>
      <c r="Q974" s="69" t="str">
        <f>IF($N974="C",COUNTIF($N$9:$N$9781,"C")-'Rosa e Controlli'!$I$35,"0")</f>
        <v>0</v>
      </c>
      <c r="R974" s="69" t="str">
        <f>IF($N974="A",COUNTIF($N$9:$N$9781,"A")-'Rosa e Controlli'!$I$36,"0")</f>
        <v>0</v>
      </c>
      <c r="S974" s="69">
        <f t="shared" si="109"/>
        <v>0</v>
      </c>
      <c r="T974" s="69" t="str">
        <f t="shared" si="110"/>
        <v/>
      </c>
      <c r="U974" s="69"/>
      <c r="V974" s="69"/>
      <c r="W974" s="69"/>
    </row>
    <row r="975" spans="1:23" x14ac:dyDescent="0.25">
      <c r="A975" s="61" t="str">
        <f t="shared" si="105"/>
        <v/>
      </c>
      <c r="B975" s="75"/>
      <c r="C975" s="72"/>
      <c r="D975" s="72"/>
      <c r="E975" s="73"/>
      <c r="F975" s="72"/>
      <c r="G975" s="72"/>
      <c r="H975" s="61" t="str">
        <f t="shared" si="106"/>
        <v/>
      </c>
      <c r="I975" s="62" t="str">
        <f t="shared" si="111"/>
        <v/>
      </c>
      <c r="J975" s="62" t="str">
        <f>IF(B975&lt;&gt;"",COUNTIF(B$9:$B10749,B975),"")</f>
        <v/>
      </c>
      <c r="K975" s="62"/>
      <c r="L975" s="62" t="str">
        <f>IF(B975&lt;&gt;"",COUNTIF(M$9:$M10749,F975),"")</f>
        <v/>
      </c>
      <c r="M975" s="62" t="str">
        <f t="shared" si="107"/>
        <v/>
      </c>
      <c r="N975" s="69" t="str">
        <f t="shared" si="108"/>
        <v/>
      </c>
      <c r="O975" s="69" t="str">
        <f>IF($N975="P",COUNTIF($N$9:$N$9781,"P")-'Rosa e Controlli'!$I$33,"0")</f>
        <v>0</v>
      </c>
      <c r="P975" s="69" t="str">
        <f>IF($N975="D",COUNTIF($N$9:$N$9781,"D")-'Rosa e Controlli'!$I$34,"0")</f>
        <v>0</v>
      </c>
      <c r="Q975" s="69" t="str">
        <f>IF($N975="C",COUNTIF($N$9:$N$9781,"C")-'Rosa e Controlli'!$I$35,"0")</f>
        <v>0</v>
      </c>
      <c r="R975" s="69" t="str">
        <f>IF($N975="A",COUNTIF($N$9:$N$9781,"A")-'Rosa e Controlli'!$I$36,"0")</f>
        <v>0</v>
      </c>
      <c r="S975" s="69">
        <f t="shared" si="109"/>
        <v>0</v>
      </c>
      <c r="T975" s="69" t="str">
        <f t="shared" si="110"/>
        <v/>
      </c>
      <c r="U975" s="69"/>
      <c r="V975" s="69"/>
      <c r="W975" s="69"/>
    </row>
    <row r="976" spans="1:23" x14ac:dyDescent="0.25">
      <c r="A976" s="61" t="str">
        <f t="shared" si="105"/>
        <v/>
      </c>
      <c r="B976" s="75"/>
      <c r="C976" s="72"/>
      <c r="D976" s="72"/>
      <c r="E976" s="73"/>
      <c r="F976" s="72"/>
      <c r="G976" s="72"/>
      <c r="H976" s="61" t="str">
        <f t="shared" si="106"/>
        <v/>
      </c>
      <c r="I976" s="62" t="str">
        <f t="shared" si="111"/>
        <v/>
      </c>
      <c r="J976" s="62" t="str">
        <f>IF(B976&lt;&gt;"",COUNTIF(B$9:$B10750,B976),"")</f>
        <v/>
      </c>
      <c r="K976" s="62"/>
      <c r="L976" s="62" t="str">
        <f>IF(B976&lt;&gt;"",COUNTIF(M$9:$M10750,F976),"")</f>
        <v/>
      </c>
      <c r="M976" s="62" t="str">
        <f t="shared" si="107"/>
        <v/>
      </c>
      <c r="N976" s="69" t="str">
        <f t="shared" si="108"/>
        <v/>
      </c>
      <c r="O976" s="69" t="str">
        <f>IF($N976="P",COUNTIF($N$9:$N$9781,"P")-'Rosa e Controlli'!$I$33,"0")</f>
        <v>0</v>
      </c>
      <c r="P976" s="69" t="str">
        <f>IF($N976="D",COUNTIF($N$9:$N$9781,"D")-'Rosa e Controlli'!$I$34,"0")</f>
        <v>0</v>
      </c>
      <c r="Q976" s="69" t="str">
        <f>IF($N976="C",COUNTIF($N$9:$N$9781,"C")-'Rosa e Controlli'!$I$35,"0")</f>
        <v>0</v>
      </c>
      <c r="R976" s="69" t="str">
        <f>IF($N976="A",COUNTIF($N$9:$N$9781,"A")-'Rosa e Controlli'!$I$36,"0")</f>
        <v>0</v>
      </c>
      <c r="S976" s="69">
        <f t="shared" si="109"/>
        <v>0</v>
      </c>
      <c r="T976" s="69" t="str">
        <f t="shared" si="110"/>
        <v/>
      </c>
      <c r="U976" s="69"/>
      <c r="V976" s="69"/>
      <c r="W976" s="69"/>
    </row>
    <row r="977" spans="1:23" x14ac:dyDescent="0.25">
      <c r="A977" s="61" t="str">
        <f t="shared" si="105"/>
        <v/>
      </c>
      <c r="B977" s="75"/>
      <c r="C977" s="72"/>
      <c r="D977" s="72"/>
      <c r="E977" s="73"/>
      <c r="F977" s="72"/>
      <c r="G977" s="72"/>
      <c r="H977" s="61" t="str">
        <f t="shared" si="106"/>
        <v/>
      </c>
      <c r="I977" s="62" t="str">
        <f t="shared" si="111"/>
        <v/>
      </c>
      <c r="J977" s="62" t="str">
        <f>IF(B977&lt;&gt;"",COUNTIF(B$9:$B10751,B977),"")</f>
        <v/>
      </c>
      <c r="K977" s="62"/>
      <c r="L977" s="62" t="str">
        <f>IF(B977&lt;&gt;"",COUNTIF(M$9:$M10751,F977),"")</f>
        <v/>
      </c>
      <c r="M977" s="62" t="str">
        <f t="shared" si="107"/>
        <v/>
      </c>
      <c r="N977" s="69" t="str">
        <f t="shared" si="108"/>
        <v/>
      </c>
      <c r="O977" s="69" t="str">
        <f>IF($N977="P",COUNTIF($N$9:$N$9781,"P")-'Rosa e Controlli'!$I$33,"0")</f>
        <v>0</v>
      </c>
      <c r="P977" s="69" t="str">
        <f>IF($N977="D",COUNTIF($N$9:$N$9781,"D")-'Rosa e Controlli'!$I$34,"0")</f>
        <v>0</v>
      </c>
      <c r="Q977" s="69" t="str">
        <f>IF($N977="C",COUNTIF($N$9:$N$9781,"C")-'Rosa e Controlli'!$I$35,"0")</f>
        <v>0</v>
      </c>
      <c r="R977" s="69" t="str">
        <f>IF($N977="A",COUNTIF($N$9:$N$9781,"A")-'Rosa e Controlli'!$I$36,"0")</f>
        <v>0</v>
      </c>
      <c r="S977" s="69">
        <f t="shared" si="109"/>
        <v>0</v>
      </c>
      <c r="T977" s="69" t="str">
        <f t="shared" si="110"/>
        <v/>
      </c>
      <c r="U977" s="69"/>
      <c r="V977" s="69"/>
      <c r="W977" s="69"/>
    </row>
    <row r="978" spans="1:23" x14ac:dyDescent="0.25">
      <c r="A978" s="61" t="str">
        <f t="shared" si="105"/>
        <v/>
      </c>
      <c r="B978" s="75"/>
      <c r="C978" s="72"/>
      <c r="D978" s="72"/>
      <c r="E978" s="73"/>
      <c r="F978" s="72"/>
      <c r="G978" s="72"/>
      <c r="H978" s="61" t="str">
        <f t="shared" si="106"/>
        <v/>
      </c>
      <c r="I978" s="62" t="str">
        <f t="shared" si="111"/>
        <v/>
      </c>
      <c r="J978" s="62" t="str">
        <f>IF(B978&lt;&gt;"",COUNTIF(B$9:$B10752,B978),"")</f>
        <v/>
      </c>
      <c r="K978" s="62"/>
      <c r="L978" s="62" t="str">
        <f>IF(B978&lt;&gt;"",COUNTIF(M$9:$M10752,F978),"")</f>
        <v/>
      </c>
      <c r="M978" s="62" t="str">
        <f t="shared" si="107"/>
        <v/>
      </c>
      <c r="N978" s="69" t="str">
        <f t="shared" si="108"/>
        <v/>
      </c>
      <c r="O978" s="69" t="str">
        <f>IF($N978="P",COUNTIF($N$9:$N$9781,"P")-'Rosa e Controlli'!$I$33,"0")</f>
        <v>0</v>
      </c>
      <c r="P978" s="69" t="str">
        <f>IF($N978="D",COUNTIF($N$9:$N$9781,"D")-'Rosa e Controlli'!$I$34,"0")</f>
        <v>0</v>
      </c>
      <c r="Q978" s="69" t="str">
        <f>IF($N978="C",COUNTIF($N$9:$N$9781,"C")-'Rosa e Controlli'!$I$35,"0")</f>
        <v>0</v>
      </c>
      <c r="R978" s="69" t="str">
        <f>IF($N978="A",COUNTIF($N$9:$N$9781,"A")-'Rosa e Controlli'!$I$36,"0")</f>
        <v>0</v>
      </c>
      <c r="S978" s="69">
        <f t="shared" si="109"/>
        <v>0</v>
      </c>
      <c r="T978" s="69" t="str">
        <f t="shared" si="110"/>
        <v/>
      </c>
      <c r="U978" s="69"/>
      <c r="V978" s="69"/>
      <c r="W978" s="69"/>
    </row>
    <row r="979" spans="1:23" x14ac:dyDescent="0.25">
      <c r="A979" s="61" t="str">
        <f t="shared" si="105"/>
        <v/>
      </c>
      <c r="B979" s="75"/>
      <c r="C979" s="72"/>
      <c r="D979" s="72"/>
      <c r="E979" s="73"/>
      <c r="F979" s="72"/>
      <c r="G979" s="72"/>
      <c r="H979" s="61" t="str">
        <f t="shared" si="106"/>
        <v/>
      </c>
      <c r="I979" s="62" t="str">
        <f t="shared" si="111"/>
        <v/>
      </c>
      <c r="J979" s="62" t="str">
        <f>IF(B979&lt;&gt;"",COUNTIF(B$9:$B10753,B979),"")</f>
        <v/>
      </c>
      <c r="K979" s="62"/>
      <c r="L979" s="62" t="str">
        <f>IF(B979&lt;&gt;"",COUNTIF(M$9:$M10753,F979),"")</f>
        <v/>
      </c>
      <c r="M979" s="62" t="str">
        <f t="shared" si="107"/>
        <v/>
      </c>
      <c r="N979" s="69" t="str">
        <f t="shared" si="108"/>
        <v/>
      </c>
      <c r="O979" s="69" t="str">
        <f>IF($N979="P",COUNTIF($N$9:$N$9781,"P")-'Rosa e Controlli'!$I$33,"0")</f>
        <v>0</v>
      </c>
      <c r="P979" s="69" t="str">
        <f>IF($N979="D",COUNTIF($N$9:$N$9781,"D")-'Rosa e Controlli'!$I$34,"0")</f>
        <v>0</v>
      </c>
      <c r="Q979" s="69" t="str">
        <f>IF($N979="C",COUNTIF($N$9:$N$9781,"C")-'Rosa e Controlli'!$I$35,"0")</f>
        <v>0</v>
      </c>
      <c r="R979" s="69" t="str">
        <f>IF($N979="A",COUNTIF($N$9:$N$9781,"A")-'Rosa e Controlli'!$I$36,"0")</f>
        <v>0</v>
      </c>
      <c r="S979" s="69">
        <f t="shared" si="109"/>
        <v>0</v>
      </c>
      <c r="T979" s="69" t="str">
        <f t="shared" si="110"/>
        <v/>
      </c>
      <c r="U979" s="69"/>
      <c r="V979" s="69"/>
      <c r="W979" s="69"/>
    </row>
    <row r="980" spans="1:23" x14ac:dyDescent="0.25">
      <c r="A980" s="61" t="str">
        <f t="shared" si="105"/>
        <v/>
      </c>
      <c r="B980" s="75"/>
      <c r="C980" s="72"/>
      <c r="D980" s="72"/>
      <c r="E980" s="73"/>
      <c r="F980" s="72"/>
      <c r="G980" s="72"/>
      <c r="H980" s="61" t="str">
        <f t="shared" si="106"/>
        <v/>
      </c>
      <c r="I980" s="62" t="str">
        <f t="shared" si="111"/>
        <v/>
      </c>
      <c r="J980" s="62" t="str">
        <f>IF(B980&lt;&gt;"",COUNTIF(B$9:$B10754,B980),"")</f>
        <v/>
      </c>
      <c r="K980" s="62"/>
      <c r="L980" s="62" t="str">
        <f>IF(B980&lt;&gt;"",COUNTIF(M$9:$M10754,F980),"")</f>
        <v/>
      </c>
      <c r="M980" s="62" t="str">
        <f t="shared" si="107"/>
        <v/>
      </c>
      <c r="N980" s="69" t="str">
        <f t="shared" si="108"/>
        <v/>
      </c>
      <c r="O980" s="69" t="str">
        <f>IF($N980="P",COUNTIF($N$9:$N$9781,"P")-'Rosa e Controlli'!$I$33,"0")</f>
        <v>0</v>
      </c>
      <c r="P980" s="69" t="str">
        <f>IF($N980="D",COUNTIF($N$9:$N$9781,"D")-'Rosa e Controlli'!$I$34,"0")</f>
        <v>0</v>
      </c>
      <c r="Q980" s="69" t="str">
        <f>IF($N980="C",COUNTIF($N$9:$N$9781,"C")-'Rosa e Controlli'!$I$35,"0")</f>
        <v>0</v>
      </c>
      <c r="R980" s="69" t="str">
        <f>IF($N980="A",COUNTIF($N$9:$N$9781,"A")-'Rosa e Controlli'!$I$36,"0")</f>
        <v>0</v>
      </c>
      <c r="S980" s="69">
        <f t="shared" si="109"/>
        <v>0</v>
      </c>
      <c r="T980" s="69" t="str">
        <f t="shared" si="110"/>
        <v/>
      </c>
      <c r="U980" s="69"/>
      <c r="V980" s="69"/>
      <c r="W980" s="69"/>
    </row>
    <row r="981" spans="1:23" x14ac:dyDescent="0.25">
      <c r="A981" s="61" t="str">
        <f t="shared" si="105"/>
        <v/>
      </c>
      <c r="B981" s="75"/>
      <c r="C981" s="72"/>
      <c r="D981" s="72"/>
      <c r="E981" s="73"/>
      <c r="F981" s="72"/>
      <c r="G981" s="72"/>
      <c r="H981" s="61" t="str">
        <f t="shared" si="106"/>
        <v/>
      </c>
      <c r="I981" s="62" t="str">
        <f t="shared" si="111"/>
        <v/>
      </c>
      <c r="J981" s="62" t="str">
        <f>IF(B981&lt;&gt;"",COUNTIF(B$9:$B10755,B981),"")</f>
        <v/>
      </c>
      <c r="K981" s="62"/>
      <c r="L981" s="62" t="str">
        <f>IF(B981&lt;&gt;"",COUNTIF(M$9:$M10755,F981),"")</f>
        <v/>
      </c>
      <c r="M981" s="62" t="str">
        <f t="shared" si="107"/>
        <v/>
      </c>
      <c r="N981" s="69" t="str">
        <f t="shared" si="108"/>
        <v/>
      </c>
      <c r="O981" s="69" t="str">
        <f>IF($N981="P",COUNTIF($N$9:$N$9781,"P")-'Rosa e Controlli'!$I$33,"0")</f>
        <v>0</v>
      </c>
      <c r="P981" s="69" t="str">
        <f>IF($N981="D",COUNTIF($N$9:$N$9781,"D")-'Rosa e Controlli'!$I$34,"0")</f>
        <v>0</v>
      </c>
      <c r="Q981" s="69" t="str">
        <f>IF($N981="C",COUNTIF($N$9:$N$9781,"C")-'Rosa e Controlli'!$I$35,"0")</f>
        <v>0</v>
      </c>
      <c r="R981" s="69" t="str">
        <f>IF($N981="A",COUNTIF($N$9:$N$9781,"A")-'Rosa e Controlli'!$I$36,"0")</f>
        <v>0</v>
      </c>
      <c r="S981" s="69">
        <f t="shared" si="109"/>
        <v>0</v>
      </c>
      <c r="T981" s="69" t="str">
        <f t="shared" si="110"/>
        <v/>
      </c>
      <c r="U981" s="69"/>
      <c r="V981" s="69"/>
      <c r="W981" s="69"/>
    </row>
    <row r="982" spans="1:23" x14ac:dyDescent="0.25">
      <c r="A982" s="61" t="str">
        <f t="shared" si="105"/>
        <v/>
      </c>
      <c r="B982" s="75"/>
      <c r="C982" s="72"/>
      <c r="D982" s="72"/>
      <c r="E982" s="73"/>
      <c r="F982" s="72"/>
      <c r="G982" s="72"/>
      <c r="H982" s="61" t="str">
        <f t="shared" si="106"/>
        <v/>
      </c>
      <c r="I982" s="62" t="str">
        <f t="shared" si="111"/>
        <v/>
      </c>
      <c r="J982" s="62" t="str">
        <f>IF(B982&lt;&gt;"",COUNTIF(B$9:$B10756,B982),"")</f>
        <v/>
      </c>
      <c r="K982" s="62"/>
      <c r="L982" s="62" t="str">
        <f>IF(B982&lt;&gt;"",COUNTIF(M$9:$M10756,F982),"")</f>
        <v/>
      </c>
      <c r="M982" s="62" t="str">
        <f t="shared" si="107"/>
        <v/>
      </c>
      <c r="N982" s="69" t="str">
        <f t="shared" si="108"/>
        <v/>
      </c>
      <c r="O982" s="69" t="str">
        <f>IF($N982="P",COUNTIF($N$9:$N$9781,"P")-'Rosa e Controlli'!$I$33,"0")</f>
        <v>0</v>
      </c>
      <c r="P982" s="69" t="str">
        <f>IF($N982="D",COUNTIF($N$9:$N$9781,"D")-'Rosa e Controlli'!$I$34,"0")</f>
        <v>0</v>
      </c>
      <c r="Q982" s="69" t="str">
        <f>IF($N982="C",COUNTIF($N$9:$N$9781,"C")-'Rosa e Controlli'!$I$35,"0")</f>
        <v>0</v>
      </c>
      <c r="R982" s="69" t="str">
        <f>IF($N982="A",COUNTIF($N$9:$N$9781,"A")-'Rosa e Controlli'!$I$36,"0")</f>
        <v>0</v>
      </c>
      <c r="S982" s="69">
        <f t="shared" si="109"/>
        <v>0</v>
      </c>
      <c r="T982" s="69" t="str">
        <f t="shared" si="110"/>
        <v/>
      </c>
      <c r="U982" s="69"/>
      <c r="V982" s="69"/>
      <c r="W982" s="69"/>
    </row>
    <row r="983" spans="1:23" x14ac:dyDescent="0.25">
      <c r="A983" s="61" t="str">
        <f t="shared" si="105"/>
        <v/>
      </c>
      <c r="B983" s="75"/>
      <c r="C983" s="72"/>
      <c r="D983" s="72"/>
      <c r="E983" s="73"/>
      <c r="F983" s="72"/>
      <c r="G983" s="72"/>
      <c r="H983" s="61" t="str">
        <f t="shared" si="106"/>
        <v/>
      </c>
      <c r="I983" s="62" t="str">
        <f t="shared" si="111"/>
        <v/>
      </c>
      <c r="J983" s="62" t="str">
        <f>IF(B983&lt;&gt;"",COUNTIF(B$9:$B10757,B983),"")</f>
        <v/>
      </c>
      <c r="K983" s="62"/>
      <c r="L983" s="62" t="str">
        <f>IF(B983&lt;&gt;"",COUNTIF(M$9:$M10757,F983),"")</f>
        <v/>
      </c>
      <c r="M983" s="62" t="str">
        <f t="shared" si="107"/>
        <v/>
      </c>
      <c r="N983" s="69" t="str">
        <f t="shared" si="108"/>
        <v/>
      </c>
      <c r="O983" s="69" t="str">
        <f>IF($N983="P",COUNTIF($N$9:$N$9781,"P")-'Rosa e Controlli'!$I$33,"0")</f>
        <v>0</v>
      </c>
      <c r="P983" s="69" t="str">
        <f>IF($N983="D",COUNTIF($N$9:$N$9781,"D")-'Rosa e Controlli'!$I$34,"0")</f>
        <v>0</v>
      </c>
      <c r="Q983" s="69" t="str">
        <f>IF($N983="C",COUNTIF($N$9:$N$9781,"C")-'Rosa e Controlli'!$I$35,"0")</f>
        <v>0</v>
      </c>
      <c r="R983" s="69" t="str">
        <f>IF($N983="A",COUNTIF($N$9:$N$9781,"A")-'Rosa e Controlli'!$I$36,"0")</f>
        <v>0</v>
      </c>
      <c r="S983" s="69">
        <f t="shared" si="109"/>
        <v>0</v>
      </c>
      <c r="T983" s="69" t="str">
        <f t="shared" si="110"/>
        <v/>
      </c>
      <c r="U983" s="69"/>
      <c r="V983" s="69"/>
      <c r="W983" s="69"/>
    </row>
    <row r="984" spans="1:23" x14ac:dyDescent="0.25">
      <c r="A984" s="61" t="str">
        <f t="shared" si="105"/>
        <v/>
      </c>
      <c r="B984" s="75"/>
      <c r="C984" s="72"/>
      <c r="D984" s="72"/>
      <c r="E984" s="73"/>
      <c r="F984" s="72"/>
      <c r="G984" s="72"/>
      <c r="H984" s="61" t="str">
        <f t="shared" si="106"/>
        <v/>
      </c>
      <c r="I984" s="62" t="str">
        <f t="shared" si="111"/>
        <v/>
      </c>
      <c r="J984" s="62" t="str">
        <f>IF(B984&lt;&gt;"",COUNTIF(B$9:$B10758,B984),"")</f>
        <v/>
      </c>
      <c r="K984" s="62"/>
      <c r="L984" s="62" t="str">
        <f>IF(B984&lt;&gt;"",COUNTIF(M$9:$M10758,F984),"")</f>
        <v/>
      </c>
      <c r="M984" s="62" t="str">
        <f t="shared" si="107"/>
        <v/>
      </c>
      <c r="N984" s="69" t="str">
        <f t="shared" si="108"/>
        <v/>
      </c>
      <c r="O984" s="69" t="str">
        <f>IF($N984="P",COUNTIF($N$9:$N$9781,"P")-'Rosa e Controlli'!$I$33,"0")</f>
        <v>0</v>
      </c>
      <c r="P984" s="69" t="str">
        <f>IF($N984="D",COUNTIF($N$9:$N$9781,"D")-'Rosa e Controlli'!$I$34,"0")</f>
        <v>0</v>
      </c>
      <c r="Q984" s="69" t="str">
        <f>IF($N984="C",COUNTIF($N$9:$N$9781,"C")-'Rosa e Controlli'!$I$35,"0")</f>
        <v>0</v>
      </c>
      <c r="R984" s="69" t="str">
        <f>IF($N984="A",COUNTIF($N$9:$N$9781,"A")-'Rosa e Controlli'!$I$36,"0")</f>
        <v>0</v>
      </c>
      <c r="S984" s="69">
        <f t="shared" si="109"/>
        <v>0</v>
      </c>
      <c r="T984" s="69" t="str">
        <f t="shared" si="110"/>
        <v/>
      </c>
      <c r="U984" s="69"/>
      <c r="V984" s="69"/>
      <c r="W984" s="69"/>
    </row>
    <row r="985" spans="1:23" x14ac:dyDescent="0.25">
      <c r="A985" s="61" t="str">
        <f t="shared" si="105"/>
        <v/>
      </c>
      <c r="B985" s="75"/>
      <c r="C985" s="72"/>
      <c r="D985" s="72"/>
      <c r="E985" s="73"/>
      <c r="F985" s="72"/>
      <c r="G985" s="72"/>
      <c r="H985" s="61" t="str">
        <f t="shared" si="106"/>
        <v/>
      </c>
      <c r="I985" s="62" t="str">
        <f t="shared" si="111"/>
        <v/>
      </c>
      <c r="J985" s="62" t="str">
        <f>IF(B985&lt;&gt;"",COUNTIF(B$9:$B10759,B985),"")</f>
        <v/>
      </c>
      <c r="K985" s="62"/>
      <c r="L985" s="62" t="str">
        <f>IF(B985&lt;&gt;"",COUNTIF(M$9:$M10759,F985),"")</f>
        <v/>
      </c>
      <c r="M985" s="62" t="str">
        <f t="shared" si="107"/>
        <v/>
      </c>
      <c r="N985" s="69" t="str">
        <f t="shared" si="108"/>
        <v/>
      </c>
      <c r="O985" s="69" t="str">
        <f>IF($N985="P",COUNTIF($N$9:$N$9781,"P")-'Rosa e Controlli'!$I$33,"0")</f>
        <v>0</v>
      </c>
      <c r="P985" s="69" t="str">
        <f>IF($N985="D",COUNTIF($N$9:$N$9781,"D")-'Rosa e Controlli'!$I$34,"0")</f>
        <v>0</v>
      </c>
      <c r="Q985" s="69" t="str">
        <f>IF($N985="C",COUNTIF($N$9:$N$9781,"C")-'Rosa e Controlli'!$I$35,"0")</f>
        <v>0</v>
      </c>
      <c r="R985" s="69" t="str">
        <f>IF($N985="A",COUNTIF($N$9:$N$9781,"A")-'Rosa e Controlli'!$I$36,"0")</f>
        <v>0</v>
      </c>
      <c r="S985" s="69">
        <f t="shared" si="109"/>
        <v>0</v>
      </c>
      <c r="T985" s="69" t="str">
        <f t="shared" si="110"/>
        <v/>
      </c>
      <c r="U985" s="69"/>
      <c r="V985" s="69"/>
      <c r="W985" s="69"/>
    </row>
    <row r="986" spans="1:23" x14ac:dyDescent="0.25">
      <c r="A986" s="61" t="str">
        <f t="shared" si="105"/>
        <v/>
      </c>
      <c r="B986" s="75"/>
      <c r="C986" s="72"/>
      <c r="D986" s="72"/>
      <c r="E986" s="73"/>
      <c r="F986" s="72"/>
      <c r="G986" s="72"/>
      <c r="H986" s="61" t="str">
        <f t="shared" si="106"/>
        <v/>
      </c>
      <c r="I986" s="62" t="str">
        <f t="shared" si="111"/>
        <v/>
      </c>
      <c r="J986" s="62" t="str">
        <f>IF(B986&lt;&gt;"",COUNTIF(B$9:$B10760,B986),"")</f>
        <v/>
      </c>
      <c r="K986" s="62"/>
      <c r="L986" s="62" t="str">
        <f>IF(B986&lt;&gt;"",COUNTIF(M$9:$M10760,F986),"")</f>
        <v/>
      </c>
      <c r="M986" s="62" t="str">
        <f t="shared" si="107"/>
        <v/>
      </c>
      <c r="N986" s="69" t="str">
        <f t="shared" si="108"/>
        <v/>
      </c>
      <c r="O986" s="69" t="str">
        <f>IF($N986="P",COUNTIF($N$9:$N$9781,"P")-'Rosa e Controlli'!$I$33,"0")</f>
        <v>0</v>
      </c>
      <c r="P986" s="69" t="str">
        <f>IF($N986="D",COUNTIF($N$9:$N$9781,"D")-'Rosa e Controlli'!$I$34,"0")</f>
        <v>0</v>
      </c>
      <c r="Q986" s="69" t="str">
        <f>IF($N986="C",COUNTIF($N$9:$N$9781,"C")-'Rosa e Controlli'!$I$35,"0")</f>
        <v>0</v>
      </c>
      <c r="R986" s="69" t="str">
        <f>IF($N986="A",COUNTIF($N$9:$N$9781,"A")-'Rosa e Controlli'!$I$36,"0")</f>
        <v>0</v>
      </c>
      <c r="S986" s="69">
        <f t="shared" si="109"/>
        <v>0</v>
      </c>
      <c r="T986" s="69" t="str">
        <f t="shared" si="110"/>
        <v/>
      </c>
      <c r="U986" s="69"/>
      <c r="V986" s="69"/>
      <c r="W986" s="69"/>
    </row>
    <row r="987" spans="1:23" x14ac:dyDescent="0.25">
      <c r="A987" s="61" t="str">
        <f t="shared" si="105"/>
        <v/>
      </c>
      <c r="B987" s="75"/>
      <c r="C987" s="72"/>
      <c r="D987" s="72"/>
      <c r="E987" s="73"/>
      <c r="F987" s="72"/>
      <c r="G987" s="72"/>
      <c r="H987" s="61" t="str">
        <f t="shared" si="106"/>
        <v/>
      </c>
      <c r="I987" s="62" t="str">
        <f t="shared" si="111"/>
        <v/>
      </c>
      <c r="J987" s="62" t="str">
        <f>IF(B987&lt;&gt;"",COUNTIF(B$9:$B10761,B987),"")</f>
        <v/>
      </c>
      <c r="K987" s="62"/>
      <c r="L987" s="62" t="str">
        <f>IF(B987&lt;&gt;"",COUNTIF(M$9:$M10761,F987),"")</f>
        <v/>
      </c>
      <c r="M987" s="62" t="str">
        <f t="shared" si="107"/>
        <v/>
      </c>
      <c r="N987" s="69" t="str">
        <f t="shared" si="108"/>
        <v/>
      </c>
      <c r="O987" s="69" t="str">
        <f>IF($N987="P",COUNTIF($N$9:$N$9781,"P")-'Rosa e Controlli'!$I$33,"0")</f>
        <v>0</v>
      </c>
      <c r="P987" s="69" t="str">
        <f>IF($N987="D",COUNTIF($N$9:$N$9781,"D")-'Rosa e Controlli'!$I$34,"0")</f>
        <v>0</v>
      </c>
      <c r="Q987" s="69" t="str">
        <f>IF($N987="C",COUNTIF($N$9:$N$9781,"C")-'Rosa e Controlli'!$I$35,"0")</f>
        <v>0</v>
      </c>
      <c r="R987" s="69" t="str">
        <f>IF($N987="A",COUNTIF($N$9:$N$9781,"A")-'Rosa e Controlli'!$I$36,"0")</f>
        <v>0</v>
      </c>
      <c r="S987" s="69">
        <f t="shared" si="109"/>
        <v>0</v>
      </c>
      <c r="T987" s="69" t="str">
        <f t="shared" si="110"/>
        <v/>
      </c>
      <c r="U987" s="69"/>
      <c r="V987" s="69"/>
      <c r="W987" s="69"/>
    </row>
    <row r="988" spans="1:23" x14ac:dyDescent="0.25">
      <c r="A988" s="61" t="str">
        <f t="shared" si="105"/>
        <v/>
      </c>
      <c r="B988" s="75"/>
      <c r="C988" s="72"/>
      <c r="D988" s="72"/>
      <c r="E988" s="73"/>
      <c r="F988" s="72"/>
      <c r="G988" s="72"/>
      <c r="H988" s="61" t="str">
        <f t="shared" si="106"/>
        <v/>
      </c>
      <c r="I988" s="62" t="str">
        <f t="shared" si="111"/>
        <v/>
      </c>
      <c r="J988" s="62" t="str">
        <f>IF(B988&lt;&gt;"",COUNTIF(B$9:$B10762,B988),"")</f>
        <v/>
      </c>
      <c r="K988" s="62"/>
      <c r="L988" s="62" t="str">
        <f>IF(B988&lt;&gt;"",COUNTIF(M$9:$M10762,F988),"")</f>
        <v/>
      </c>
      <c r="M988" s="62" t="str">
        <f t="shared" si="107"/>
        <v/>
      </c>
      <c r="N988" s="69" t="str">
        <f t="shared" si="108"/>
        <v/>
      </c>
      <c r="O988" s="69" t="str">
        <f>IF($N988="P",COUNTIF($N$9:$N$9781,"P")-'Rosa e Controlli'!$I$33,"0")</f>
        <v>0</v>
      </c>
      <c r="P988" s="69" t="str">
        <f>IF($N988="D",COUNTIF($N$9:$N$9781,"D")-'Rosa e Controlli'!$I$34,"0")</f>
        <v>0</v>
      </c>
      <c r="Q988" s="69" t="str">
        <f>IF($N988="C",COUNTIF($N$9:$N$9781,"C")-'Rosa e Controlli'!$I$35,"0")</f>
        <v>0</v>
      </c>
      <c r="R988" s="69" t="str">
        <f>IF($N988="A",COUNTIF($N$9:$N$9781,"A")-'Rosa e Controlli'!$I$36,"0")</f>
        <v>0</v>
      </c>
      <c r="S988" s="69">
        <f t="shared" si="109"/>
        <v>0</v>
      </c>
      <c r="T988" s="69" t="str">
        <f t="shared" si="110"/>
        <v/>
      </c>
      <c r="U988" s="69"/>
      <c r="V988" s="69"/>
      <c r="W988" s="69"/>
    </row>
    <row r="989" spans="1:23" x14ac:dyDescent="0.25">
      <c r="A989" s="61" t="str">
        <f t="shared" si="105"/>
        <v/>
      </c>
      <c r="B989" s="75"/>
      <c r="C989" s="72"/>
      <c r="D989" s="72"/>
      <c r="E989" s="73"/>
      <c r="F989" s="72"/>
      <c r="G989" s="72"/>
      <c r="H989" s="61" t="str">
        <f t="shared" si="106"/>
        <v/>
      </c>
      <c r="I989" s="62" t="str">
        <f t="shared" si="111"/>
        <v/>
      </c>
      <c r="J989" s="62" t="str">
        <f>IF(B989&lt;&gt;"",COUNTIF(B$9:$B10763,B989),"")</f>
        <v/>
      </c>
      <c r="K989" s="62"/>
      <c r="L989" s="62" t="str">
        <f>IF(B989&lt;&gt;"",COUNTIF(M$9:$M10763,F989),"")</f>
        <v/>
      </c>
      <c r="M989" s="62" t="str">
        <f t="shared" si="107"/>
        <v/>
      </c>
      <c r="N989" s="69" t="str">
        <f t="shared" si="108"/>
        <v/>
      </c>
      <c r="O989" s="69" t="str">
        <f>IF($N989="P",COUNTIF($N$9:$N$9781,"P")-'Rosa e Controlli'!$I$33,"0")</f>
        <v>0</v>
      </c>
      <c r="P989" s="69" t="str">
        <f>IF($N989="D",COUNTIF($N$9:$N$9781,"D")-'Rosa e Controlli'!$I$34,"0")</f>
        <v>0</v>
      </c>
      <c r="Q989" s="69" t="str">
        <f>IF($N989="C",COUNTIF($N$9:$N$9781,"C")-'Rosa e Controlli'!$I$35,"0")</f>
        <v>0</v>
      </c>
      <c r="R989" s="69" t="str">
        <f>IF($N989="A",COUNTIF($N$9:$N$9781,"A")-'Rosa e Controlli'!$I$36,"0")</f>
        <v>0</v>
      </c>
      <c r="S989" s="69">
        <f t="shared" si="109"/>
        <v>0</v>
      </c>
      <c r="T989" s="69" t="str">
        <f t="shared" si="110"/>
        <v/>
      </c>
      <c r="U989" s="69"/>
      <c r="V989" s="69"/>
      <c r="W989" s="69"/>
    </row>
    <row r="990" spans="1:23" x14ac:dyDescent="0.25">
      <c r="A990" s="61" t="str">
        <f t="shared" si="105"/>
        <v/>
      </c>
      <c r="B990" s="75"/>
      <c r="C990" s="72"/>
      <c r="D990" s="72"/>
      <c r="E990" s="73"/>
      <c r="F990" s="72"/>
      <c r="G990" s="72"/>
      <c r="H990" s="61" t="str">
        <f t="shared" si="106"/>
        <v/>
      </c>
      <c r="I990" s="62" t="str">
        <f t="shared" si="111"/>
        <v/>
      </c>
      <c r="J990" s="62" t="str">
        <f>IF(B990&lt;&gt;"",COUNTIF(B$9:$B10764,B990),"")</f>
        <v/>
      </c>
      <c r="K990" s="62"/>
      <c r="L990" s="62" t="str">
        <f>IF(B990&lt;&gt;"",COUNTIF(M$9:$M10764,F990),"")</f>
        <v/>
      </c>
      <c r="M990" s="62" t="str">
        <f t="shared" si="107"/>
        <v/>
      </c>
      <c r="N990" s="69" t="str">
        <f t="shared" si="108"/>
        <v/>
      </c>
      <c r="O990" s="69" t="str">
        <f>IF($N990="P",COUNTIF($N$9:$N$9781,"P")-'Rosa e Controlli'!$I$33,"0")</f>
        <v>0</v>
      </c>
      <c r="P990" s="69" t="str">
        <f>IF($N990="D",COUNTIF($N$9:$N$9781,"D")-'Rosa e Controlli'!$I$34,"0")</f>
        <v>0</v>
      </c>
      <c r="Q990" s="69" t="str">
        <f>IF($N990="C",COUNTIF($N$9:$N$9781,"C")-'Rosa e Controlli'!$I$35,"0")</f>
        <v>0</v>
      </c>
      <c r="R990" s="69" t="str">
        <f>IF($N990="A",COUNTIF($N$9:$N$9781,"A")-'Rosa e Controlli'!$I$36,"0")</f>
        <v>0</v>
      </c>
      <c r="S990" s="69">
        <f t="shared" si="109"/>
        <v>0</v>
      </c>
      <c r="T990" s="69" t="str">
        <f t="shared" si="110"/>
        <v/>
      </c>
      <c r="U990" s="69"/>
      <c r="V990" s="69"/>
      <c r="W990" s="69"/>
    </row>
    <row r="991" spans="1:23" x14ac:dyDescent="0.25">
      <c r="A991" s="61" t="str">
        <f t="shared" si="105"/>
        <v/>
      </c>
      <c r="B991" s="75"/>
      <c r="C991" s="72"/>
      <c r="D991" s="72"/>
      <c r="E991" s="73"/>
      <c r="F991" s="72"/>
      <c r="G991" s="72"/>
      <c r="H991" s="61" t="str">
        <f t="shared" si="106"/>
        <v/>
      </c>
      <c r="I991" s="62" t="str">
        <f t="shared" si="111"/>
        <v/>
      </c>
      <c r="J991" s="62" t="str">
        <f>IF(B991&lt;&gt;"",COUNTIF(B$9:$B10765,B991),"")</f>
        <v/>
      </c>
      <c r="K991" s="62"/>
      <c r="L991" s="62" t="str">
        <f>IF(B991&lt;&gt;"",COUNTIF(M$9:$M10765,F991),"")</f>
        <v/>
      </c>
      <c r="M991" s="62" t="str">
        <f t="shared" si="107"/>
        <v/>
      </c>
      <c r="N991" s="69" t="str">
        <f t="shared" si="108"/>
        <v/>
      </c>
      <c r="O991" s="69" t="str">
        <f>IF($N991="P",COUNTIF($N$9:$N$9781,"P")-'Rosa e Controlli'!$I$33,"0")</f>
        <v>0</v>
      </c>
      <c r="P991" s="69" t="str">
        <f>IF($N991="D",COUNTIF($N$9:$N$9781,"D")-'Rosa e Controlli'!$I$34,"0")</f>
        <v>0</v>
      </c>
      <c r="Q991" s="69" t="str">
        <f>IF($N991="C",COUNTIF($N$9:$N$9781,"C")-'Rosa e Controlli'!$I$35,"0")</f>
        <v>0</v>
      </c>
      <c r="R991" s="69" t="str">
        <f>IF($N991="A",COUNTIF($N$9:$N$9781,"A")-'Rosa e Controlli'!$I$36,"0")</f>
        <v>0</v>
      </c>
      <c r="S991" s="69">
        <f t="shared" si="109"/>
        <v>0</v>
      </c>
      <c r="T991" s="69" t="str">
        <f t="shared" si="110"/>
        <v/>
      </c>
      <c r="U991" s="69"/>
      <c r="V991" s="69"/>
      <c r="W991" s="69"/>
    </row>
    <row r="992" spans="1:23" x14ac:dyDescent="0.25">
      <c r="A992" s="61" t="str">
        <f t="shared" si="105"/>
        <v/>
      </c>
      <c r="B992" s="75"/>
      <c r="C992" s="72"/>
      <c r="D992" s="72"/>
      <c r="E992" s="73"/>
      <c r="F992" s="72"/>
      <c r="G992" s="72"/>
      <c r="H992" s="61" t="str">
        <f t="shared" si="106"/>
        <v/>
      </c>
      <c r="I992" s="62" t="str">
        <f t="shared" si="111"/>
        <v/>
      </c>
      <c r="J992" s="62" t="str">
        <f>IF(B992&lt;&gt;"",COUNTIF(B$9:$B10766,B992),"")</f>
        <v/>
      </c>
      <c r="K992" s="62"/>
      <c r="L992" s="62" t="str">
        <f>IF(B992&lt;&gt;"",COUNTIF(M$9:$M10766,F992),"")</f>
        <v/>
      </c>
      <c r="M992" s="62" t="str">
        <f t="shared" si="107"/>
        <v/>
      </c>
      <c r="N992" s="69" t="str">
        <f t="shared" si="108"/>
        <v/>
      </c>
      <c r="O992" s="69" t="str">
        <f>IF($N992="P",COUNTIF($N$9:$N$9781,"P")-'Rosa e Controlli'!$I$33,"0")</f>
        <v>0</v>
      </c>
      <c r="P992" s="69" t="str">
        <f>IF($N992="D",COUNTIF($N$9:$N$9781,"D")-'Rosa e Controlli'!$I$34,"0")</f>
        <v>0</v>
      </c>
      <c r="Q992" s="69" t="str">
        <f>IF($N992="C",COUNTIF($N$9:$N$9781,"C")-'Rosa e Controlli'!$I$35,"0")</f>
        <v>0</v>
      </c>
      <c r="R992" s="69" t="str">
        <f>IF($N992="A",COUNTIF($N$9:$N$9781,"A")-'Rosa e Controlli'!$I$36,"0")</f>
        <v>0</v>
      </c>
      <c r="S992" s="69">
        <f t="shared" si="109"/>
        <v>0</v>
      </c>
      <c r="T992" s="69" t="str">
        <f t="shared" si="110"/>
        <v/>
      </c>
      <c r="U992" s="69"/>
      <c r="V992" s="69"/>
      <c r="W992" s="69"/>
    </row>
    <row r="993" spans="1:23" x14ac:dyDescent="0.25">
      <c r="A993" s="61" t="str">
        <f t="shared" si="105"/>
        <v/>
      </c>
      <c r="B993" s="75"/>
      <c r="C993" s="72"/>
      <c r="D993" s="72"/>
      <c r="E993" s="73"/>
      <c r="F993" s="72"/>
      <c r="G993" s="72"/>
      <c r="H993" s="61" t="str">
        <f t="shared" si="106"/>
        <v/>
      </c>
      <c r="I993" s="62" t="str">
        <f t="shared" si="111"/>
        <v/>
      </c>
      <c r="J993" s="62" t="str">
        <f>IF(B993&lt;&gt;"",COUNTIF(B$9:$B10767,B993),"")</f>
        <v/>
      </c>
      <c r="K993" s="62"/>
      <c r="L993" s="62" t="str">
        <f>IF(B993&lt;&gt;"",COUNTIF(M$9:$M10767,F993),"")</f>
        <v/>
      </c>
      <c r="M993" s="62" t="str">
        <f t="shared" si="107"/>
        <v/>
      </c>
      <c r="N993" s="69" t="str">
        <f t="shared" si="108"/>
        <v/>
      </c>
      <c r="O993" s="69" t="str">
        <f>IF($N993="P",COUNTIF($N$9:$N$9781,"P")-'Rosa e Controlli'!$I$33,"0")</f>
        <v>0</v>
      </c>
      <c r="P993" s="69" t="str">
        <f>IF($N993="D",COUNTIF($N$9:$N$9781,"D")-'Rosa e Controlli'!$I$34,"0")</f>
        <v>0</v>
      </c>
      <c r="Q993" s="69" t="str">
        <f>IF($N993="C",COUNTIF($N$9:$N$9781,"C")-'Rosa e Controlli'!$I$35,"0")</f>
        <v>0</v>
      </c>
      <c r="R993" s="69" t="str">
        <f>IF($N993="A",COUNTIF($N$9:$N$9781,"A")-'Rosa e Controlli'!$I$36,"0")</f>
        <v>0</v>
      </c>
      <c r="S993" s="69">
        <f t="shared" si="109"/>
        <v>0</v>
      </c>
      <c r="T993" s="69" t="str">
        <f t="shared" si="110"/>
        <v/>
      </c>
      <c r="U993" s="69"/>
      <c r="V993" s="69"/>
      <c r="W993" s="69"/>
    </row>
    <row r="994" spans="1:23" x14ac:dyDescent="0.25">
      <c r="A994" s="61" t="str">
        <f t="shared" si="105"/>
        <v/>
      </c>
      <c r="B994" s="75"/>
      <c r="C994" s="72"/>
      <c r="D994" s="72"/>
      <c r="E994" s="73"/>
      <c r="F994" s="72"/>
      <c r="G994" s="72"/>
      <c r="H994" s="61" t="str">
        <f t="shared" si="106"/>
        <v/>
      </c>
      <c r="I994" s="62" t="str">
        <f t="shared" si="111"/>
        <v/>
      </c>
      <c r="J994" s="62" t="str">
        <f>IF(B994&lt;&gt;"",COUNTIF(B$9:$B10768,B994),"")</f>
        <v/>
      </c>
      <c r="K994" s="62"/>
      <c r="L994" s="62" t="str">
        <f>IF(B994&lt;&gt;"",COUNTIF(M$9:$M10768,F994),"")</f>
        <v/>
      </c>
      <c r="M994" s="62" t="str">
        <f t="shared" si="107"/>
        <v/>
      </c>
      <c r="N994" s="69" t="str">
        <f t="shared" si="108"/>
        <v/>
      </c>
      <c r="O994" s="69" t="str">
        <f>IF($N994="P",COUNTIF($N$9:$N$9781,"P")-'Rosa e Controlli'!$I$33,"0")</f>
        <v>0</v>
      </c>
      <c r="P994" s="69" t="str">
        <f>IF($N994="D",COUNTIF($N$9:$N$9781,"D")-'Rosa e Controlli'!$I$34,"0")</f>
        <v>0</v>
      </c>
      <c r="Q994" s="69" t="str">
        <f>IF($N994="C",COUNTIF($N$9:$N$9781,"C")-'Rosa e Controlli'!$I$35,"0")</f>
        <v>0</v>
      </c>
      <c r="R994" s="69" t="str">
        <f>IF($N994="A",COUNTIF($N$9:$N$9781,"A")-'Rosa e Controlli'!$I$36,"0")</f>
        <v>0</v>
      </c>
      <c r="S994" s="69">
        <f t="shared" si="109"/>
        <v>0</v>
      </c>
      <c r="T994" s="69" t="str">
        <f t="shared" si="110"/>
        <v/>
      </c>
      <c r="U994" s="69"/>
      <c r="V994" s="69"/>
      <c r="W994" s="69"/>
    </row>
    <row r="995" spans="1:23" x14ac:dyDescent="0.25">
      <c r="A995" s="61" t="str">
        <f t="shared" si="105"/>
        <v/>
      </c>
      <c r="B995" s="75"/>
      <c r="C995" s="72"/>
      <c r="D995" s="72"/>
      <c r="E995" s="73"/>
      <c r="F995" s="72"/>
      <c r="G995" s="72"/>
      <c r="H995" s="61" t="str">
        <f t="shared" si="106"/>
        <v/>
      </c>
      <c r="I995" s="62" t="str">
        <f t="shared" si="111"/>
        <v/>
      </c>
      <c r="J995" s="62" t="str">
        <f>IF(B995&lt;&gt;"",COUNTIF(B$9:$B10769,B995),"")</f>
        <v/>
      </c>
      <c r="K995" s="62"/>
      <c r="L995" s="62" t="str">
        <f>IF(B995&lt;&gt;"",COUNTIF(M$9:$M10769,F995),"")</f>
        <v/>
      </c>
      <c r="M995" s="62" t="str">
        <f t="shared" si="107"/>
        <v/>
      </c>
      <c r="N995" s="69" t="str">
        <f t="shared" si="108"/>
        <v/>
      </c>
      <c r="O995" s="69" t="str">
        <f>IF($N995="P",COUNTIF($N$9:$N$9781,"P")-'Rosa e Controlli'!$I$33,"0")</f>
        <v>0</v>
      </c>
      <c r="P995" s="69" t="str">
        <f>IF($N995="D",COUNTIF($N$9:$N$9781,"D")-'Rosa e Controlli'!$I$34,"0")</f>
        <v>0</v>
      </c>
      <c r="Q995" s="69" t="str">
        <f>IF($N995="C",COUNTIF($N$9:$N$9781,"C")-'Rosa e Controlli'!$I$35,"0")</f>
        <v>0</v>
      </c>
      <c r="R995" s="69" t="str">
        <f>IF($N995="A",COUNTIF($N$9:$N$9781,"A")-'Rosa e Controlli'!$I$36,"0")</f>
        <v>0</v>
      </c>
      <c r="S995" s="69">
        <f t="shared" si="109"/>
        <v>0</v>
      </c>
      <c r="T995" s="69" t="str">
        <f t="shared" si="110"/>
        <v/>
      </c>
      <c r="U995" s="69"/>
      <c r="V995" s="69"/>
      <c r="W995" s="69"/>
    </row>
    <row r="996" spans="1:23" x14ac:dyDescent="0.25">
      <c r="A996" s="61" t="str">
        <f t="shared" si="105"/>
        <v/>
      </c>
      <c r="B996" s="75"/>
      <c r="C996" s="72"/>
      <c r="D996" s="72"/>
      <c r="E996" s="73"/>
      <c r="F996" s="72"/>
      <c r="G996" s="72"/>
      <c r="H996" s="61" t="str">
        <f t="shared" si="106"/>
        <v/>
      </c>
      <c r="I996" s="62" t="str">
        <f t="shared" si="111"/>
        <v/>
      </c>
      <c r="J996" s="62" t="str">
        <f>IF(B996&lt;&gt;"",COUNTIF(B$9:$B10770,B996),"")</f>
        <v/>
      </c>
      <c r="K996" s="62"/>
      <c r="L996" s="62" t="str">
        <f>IF(B996&lt;&gt;"",COUNTIF(M$9:$M10770,F996),"")</f>
        <v/>
      </c>
      <c r="M996" s="62" t="str">
        <f t="shared" si="107"/>
        <v/>
      </c>
      <c r="N996" s="69" t="str">
        <f t="shared" si="108"/>
        <v/>
      </c>
      <c r="O996" s="69" t="str">
        <f>IF($N996="P",COUNTIF($N$9:$N$9781,"P")-'Rosa e Controlli'!$I$33,"0")</f>
        <v>0</v>
      </c>
      <c r="P996" s="69" t="str">
        <f>IF($N996="D",COUNTIF($N$9:$N$9781,"D")-'Rosa e Controlli'!$I$34,"0")</f>
        <v>0</v>
      </c>
      <c r="Q996" s="69" t="str">
        <f>IF($N996="C",COUNTIF($N$9:$N$9781,"C")-'Rosa e Controlli'!$I$35,"0")</f>
        <v>0</v>
      </c>
      <c r="R996" s="69" t="str">
        <f>IF($N996="A",COUNTIF($N$9:$N$9781,"A")-'Rosa e Controlli'!$I$36,"0")</f>
        <v>0</v>
      </c>
      <c r="S996" s="69">
        <f t="shared" si="109"/>
        <v>0</v>
      </c>
      <c r="T996" s="69" t="str">
        <f t="shared" si="110"/>
        <v/>
      </c>
      <c r="U996" s="69"/>
      <c r="V996" s="69"/>
      <c r="W996" s="69"/>
    </row>
    <row r="997" spans="1:23" x14ac:dyDescent="0.25">
      <c r="A997" s="61" t="str">
        <f t="shared" si="105"/>
        <v/>
      </c>
      <c r="B997" s="75"/>
      <c r="C997" s="72"/>
      <c r="D997" s="72"/>
      <c r="E997" s="73"/>
      <c r="F997" s="72"/>
      <c r="G997" s="72"/>
      <c r="H997" s="61" t="str">
        <f t="shared" si="106"/>
        <v/>
      </c>
      <c r="I997" s="62" t="str">
        <f t="shared" si="111"/>
        <v/>
      </c>
      <c r="J997" s="62" t="str">
        <f>IF(B997&lt;&gt;"",COUNTIF(B$9:$B10771,B997),"")</f>
        <v/>
      </c>
      <c r="K997" s="62"/>
      <c r="L997" s="62" t="str">
        <f>IF(B997&lt;&gt;"",COUNTIF(M$9:$M10771,F997),"")</f>
        <v/>
      </c>
      <c r="M997" s="62" t="str">
        <f t="shared" si="107"/>
        <v/>
      </c>
      <c r="N997" s="69" t="str">
        <f t="shared" si="108"/>
        <v/>
      </c>
      <c r="O997" s="69" t="str">
        <f>IF($N997="P",COUNTIF($N$9:$N$9781,"P")-'Rosa e Controlli'!$I$33,"0")</f>
        <v>0</v>
      </c>
      <c r="P997" s="69" t="str">
        <f>IF($N997="D",COUNTIF($N$9:$N$9781,"D")-'Rosa e Controlli'!$I$34,"0")</f>
        <v>0</v>
      </c>
      <c r="Q997" s="69" t="str">
        <f>IF($N997="C",COUNTIF($N$9:$N$9781,"C")-'Rosa e Controlli'!$I$35,"0")</f>
        <v>0</v>
      </c>
      <c r="R997" s="69" t="str">
        <f>IF($N997="A",COUNTIF($N$9:$N$9781,"A")-'Rosa e Controlli'!$I$36,"0")</f>
        <v>0</v>
      </c>
      <c r="S997" s="69">
        <f t="shared" si="109"/>
        <v>0</v>
      </c>
      <c r="T997" s="69" t="str">
        <f t="shared" si="110"/>
        <v/>
      </c>
      <c r="U997" s="69"/>
      <c r="V997" s="69"/>
      <c r="W997" s="69"/>
    </row>
    <row r="998" spans="1:23" x14ac:dyDescent="0.25">
      <c r="A998" s="61" t="str">
        <f t="shared" si="105"/>
        <v/>
      </c>
      <c r="B998" s="75"/>
      <c r="C998" s="72"/>
      <c r="D998" s="72"/>
      <c r="E998" s="73"/>
      <c r="F998" s="72"/>
      <c r="G998" s="72"/>
      <c r="H998" s="61" t="str">
        <f t="shared" si="106"/>
        <v/>
      </c>
      <c r="I998" s="62" t="str">
        <f t="shared" si="111"/>
        <v/>
      </c>
      <c r="J998" s="62" t="str">
        <f>IF(B998&lt;&gt;"",COUNTIF(B$9:$B10772,B998),"")</f>
        <v/>
      </c>
      <c r="K998" s="62"/>
      <c r="L998" s="62" t="str">
        <f>IF(B998&lt;&gt;"",COUNTIF(M$9:$M10772,F998),"")</f>
        <v/>
      </c>
      <c r="M998" s="62" t="str">
        <f t="shared" si="107"/>
        <v/>
      </c>
      <c r="N998" s="69" t="str">
        <f t="shared" si="108"/>
        <v/>
      </c>
      <c r="O998" s="69" t="str">
        <f>IF($N998="P",COUNTIF($N$9:$N$9781,"P")-'Rosa e Controlli'!$I$33,"0")</f>
        <v>0</v>
      </c>
      <c r="P998" s="69" t="str">
        <f>IF($N998="D",COUNTIF($N$9:$N$9781,"D")-'Rosa e Controlli'!$I$34,"0")</f>
        <v>0</v>
      </c>
      <c r="Q998" s="69" t="str">
        <f>IF($N998="C",COUNTIF($N$9:$N$9781,"C")-'Rosa e Controlli'!$I$35,"0")</f>
        <v>0</v>
      </c>
      <c r="R998" s="69" t="str">
        <f>IF($N998="A",COUNTIF($N$9:$N$9781,"A")-'Rosa e Controlli'!$I$36,"0")</f>
        <v>0</v>
      </c>
      <c r="S998" s="69">
        <f t="shared" si="109"/>
        <v>0</v>
      </c>
      <c r="T998" s="69" t="str">
        <f t="shared" si="110"/>
        <v/>
      </c>
      <c r="U998" s="69"/>
      <c r="V998" s="69"/>
      <c r="W998" s="69"/>
    </row>
    <row r="999" spans="1:23" x14ac:dyDescent="0.25">
      <c r="A999" s="61" t="str">
        <f t="shared" si="105"/>
        <v/>
      </c>
      <c r="B999" s="75"/>
      <c r="C999" s="72"/>
      <c r="D999" s="72"/>
      <c r="E999" s="73"/>
      <c r="F999" s="72"/>
      <c r="G999" s="72"/>
      <c r="H999" s="61" t="str">
        <f t="shared" si="106"/>
        <v/>
      </c>
      <c r="I999" s="62" t="str">
        <f t="shared" si="111"/>
        <v/>
      </c>
      <c r="J999" s="62" t="str">
        <f>IF(B999&lt;&gt;"",COUNTIF(B$9:$B10773,B999),"")</f>
        <v/>
      </c>
      <c r="K999" s="62"/>
      <c r="L999" s="62" t="str">
        <f>IF(B999&lt;&gt;"",COUNTIF(M$9:$M10773,F999),"")</f>
        <v/>
      </c>
      <c r="M999" s="62" t="str">
        <f t="shared" si="107"/>
        <v/>
      </c>
      <c r="N999" s="69" t="str">
        <f t="shared" si="108"/>
        <v/>
      </c>
      <c r="O999" s="69" t="str">
        <f>IF($N999="P",COUNTIF($N$9:$N$9781,"P")-'Rosa e Controlli'!$I$33,"0")</f>
        <v>0</v>
      </c>
      <c r="P999" s="69" t="str">
        <f>IF($N999="D",COUNTIF($N$9:$N$9781,"D")-'Rosa e Controlli'!$I$34,"0")</f>
        <v>0</v>
      </c>
      <c r="Q999" s="69" t="str">
        <f>IF($N999="C",COUNTIF($N$9:$N$9781,"C")-'Rosa e Controlli'!$I$35,"0")</f>
        <v>0</v>
      </c>
      <c r="R999" s="69" t="str">
        <f>IF($N999="A",COUNTIF($N$9:$N$9781,"A")-'Rosa e Controlli'!$I$36,"0")</f>
        <v>0</v>
      </c>
      <c r="S999" s="69">
        <f t="shared" si="109"/>
        <v>0</v>
      </c>
      <c r="T999" s="69" t="str">
        <f t="shared" si="110"/>
        <v/>
      </c>
      <c r="U999" s="69"/>
      <c r="V999" s="69"/>
      <c r="W999" s="69"/>
    </row>
    <row r="1000" spans="1:23" x14ac:dyDescent="0.25">
      <c r="A1000" s="61" t="str">
        <f t="shared" si="105"/>
        <v/>
      </c>
      <c r="B1000" s="75"/>
      <c r="C1000" s="72"/>
      <c r="D1000" s="72"/>
      <c r="E1000" s="73"/>
      <c r="F1000" s="72"/>
      <c r="G1000" s="72"/>
      <c r="H1000" s="61" t="str">
        <f t="shared" si="106"/>
        <v/>
      </c>
      <c r="I1000" s="62" t="str">
        <f t="shared" si="111"/>
        <v/>
      </c>
      <c r="J1000" s="62" t="str">
        <f>IF(B1000&lt;&gt;"",COUNTIF(B$9:$B10774,B1000),"")</f>
        <v/>
      </c>
      <c r="K1000" s="62"/>
      <c r="L1000" s="62" t="str">
        <f>IF(B1000&lt;&gt;"",COUNTIF(M$9:$M10774,F1000),"")</f>
        <v/>
      </c>
      <c r="M1000" s="62" t="str">
        <f t="shared" si="107"/>
        <v/>
      </c>
      <c r="N1000" s="69" t="str">
        <f t="shared" si="108"/>
        <v/>
      </c>
      <c r="O1000" s="69" t="str">
        <f>IF($N1000="P",COUNTIF($N$9:$N$9781,"P")-'Rosa e Controlli'!$I$33,"0")</f>
        <v>0</v>
      </c>
      <c r="P1000" s="69" t="str">
        <f>IF($N1000="D",COUNTIF($N$9:$N$9781,"D")-'Rosa e Controlli'!$I$34,"0")</f>
        <v>0</v>
      </c>
      <c r="Q1000" s="69" t="str">
        <f>IF($N1000="C",COUNTIF($N$9:$N$9781,"C")-'Rosa e Controlli'!$I$35,"0")</f>
        <v>0</v>
      </c>
      <c r="R1000" s="69" t="str">
        <f>IF($N1000="A",COUNTIF($N$9:$N$9781,"A")-'Rosa e Controlli'!$I$36,"0")</f>
        <v>0</v>
      </c>
      <c r="S1000" s="69">
        <f t="shared" si="109"/>
        <v>0</v>
      </c>
      <c r="T1000" s="69" t="str">
        <f t="shared" si="110"/>
        <v/>
      </c>
      <c r="U1000" s="69"/>
      <c r="V1000" s="69"/>
      <c r="W1000" s="69"/>
    </row>
    <row r="1001" spans="1:23" x14ac:dyDescent="0.25">
      <c r="A1001" s="61" t="str">
        <f t="shared" si="105"/>
        <v/>
      </c>
      <c r="B1001" s="75"/>
      <c r="C1001" s="72"/>
      <c r="D1001" s="72"/>
      <c r="E1001" s="73"/>
      <c r="F1001" s="72"/>
      <c r="G1001" s="72"/>
      <c r="H1001" s="61" t="str">
        <f t="shared" si="106"/>
        <v/>
      </c>
      <c r="I1001" s="62" t="str">
        <f t="shared" si="111"/>
        <v/>
      </c>
      <c r="J1001" s="62" t="str">
        <f>IF(B1001&lt;&gt;"",COUNTIF(B$9:$B10775,B1001),"")</f>
        <v/>
      </c>
      <c r="K1001" s="62"/>
      <c r="L1001" s="62" t="str">
        <f>IF(B1001&lt;&gt;"",COUNTIF(M$9:$M10775,F1001),"")</f>
        <v/>
      </c>
      <c r="M1001" s="62" t="str">
        <f t="shared" si="107"/>
        <v/>
      </c>
      <c r="N1001" s="69" t="str">
        <f t="shared" si="108"/>
        <v/>
      </c>
      <c r="O1001" s="69" t="str">
        <f>IF($N1001="P",COUNTIF($N$9:$N$9781,"P")-'Rosa e Controlli'!$I$33,"0")</f>
        <v>0</v>
      </c>
      <c r="P1001" s="69" t="str">
        <f>IF($N1001="D",COUNTIF($N$9:$N$9781,"D")-'Rosa e Controlli'!$I$34,"0")</f>
        <v>0</v>
      </c>
      <c r="Q1001" s="69" t="str">
        <f>IF($N1001="C",COUNTIF($N$9:$N$9781,"C")-'Rosa e Controlli'!$I$35,"0")</f>
        <v>0</v>
      </c>
      <c r="R1001" s="69" t="str">
        <f>IF($N1001="A",COUNTIF($N$9:$N$9781,"A")-'Rosa e Controlli'!$I$36,"0")</f>
        <v>0</v>
      </c>
      <c r="S1001" s="69">
        <f t="shared" si="109"/>
        <v>0</v>
      </c>
      <c r="T1001" s="69" t="str">
        <f t="shared" si="110"/>
        <v/>
      </c>
      <c r="U1001" s="69"/>
      <c r="V1001" s="69"/>
      <c r="W1001" s="69"/>
    </row>
    <row r="1002" spans="1:23" x14ac:dyDescent="0.25">
      <c r="A1002" s="61" t="str">
        <f t="shared" si="105"/>
        <v/>
      </c>
      <c r="B1002" s="75"/>
      <c r="C1002" s="72"/>
      <c r="D1002" s="72"/>
      <c r="E1002" s="73"/>
      <c r="F1002" s="72"/>
      <c r="G1002" s="72"/>
      <c r="H1002" s="61" t="str">
        <f t="shared" si="106"/>
        <v/>
      </c>
      <c r="I1002" s="62" t="str">
        <f t="shared" si="111"/>
        <v/>
      </c>
      <c r="J1002" s="62" t="str">
        <f>IF(B1002&lt;&gt;"",COUNTIF(B$9:$B10776,B1002),"")</f>
        <v/>
      </c>
      <c r="K1002" s="62"/>
      <c r="L1002" s="62" t="str">
        <f>IF(B1002&lt;&gt;"",COUNTIF(M$9:$M10776,F1002),"")</f>
        <v/>
      </c>
      <c r="M1002" s="62" t="str">
        <f t="shared" si="107"/>
        <v/>
      </c>
      <c r="N1002" s="69" t="str">
        <f t="shared" si="108"/>
        <v/>
      </c>
      <c r="O1002" s="69" t="str">
        <f>IF($N1002="P",COUNTIF($N$9:$N$9781,"P")-'Rosa e Controlli'!$I$33,"0")</f>
        <v>0</v>
      </c>
      <c r="P1002" s="69" t="str">
        <f>IF($N1002="D",COUNTIF($N$9:$N$9781,"D")-'Rosa e Controlli'!$I$34,"0")</f>
        <v>0</v>
      </c>
      <c r="Q1002" s="69" t="str">
        <f>IF($N1002="C",COUNTIF($N$9:$N$9781,"C")-'Rosa e Controlli'!$I$35,"0")</f>
        <v>0</v>
      </c>
      <c r="R1002" s="69" t="str">
        <f>IF($N1002="A",COUNTIF($N$9:$N$9781,"A")-'Rosa e Controlli'!$I$36,"0")</f>
        <v>0</v>
      </c>
      <c r="S1002" s="69">
        <f t="shared" si="109"/>
        <v>0</v>
      </c>
      <c r="T1002" s="69" t="str">
        <f t="shared" si="110"/>
        <v/>
      </c>
      <c r="U1002" s="69"/>
      <c r="V1002" s="69"/>
      <c r="W1002" s="69"/>
    </row>
    <row r="1003" spans="1:23" x14ac:dyDescent="0.25">
      <c r="A1003" s="61" t="str">
        <f t="shared" si="105"/>
        <v/>
      </c>
      <c r="B1003" s="75"/>
      <c r="C1003" s="72"/>
      <c r="D1003" s="72"/>
      <c r="E1003" s="73"/>
      <c r="F1003" s="72"/>
      <c r="G1003" s="72"/>
      <c r="H1003" s="61" t="str">
        <f t="shared" si="106"/>
        <v/>
      </c>
      <c r="I1003" s="62" t="str">
        <f t="shared" si="111"/>
        <v/>
      </c>
      <c r="J1003" s="62" t="str">
        <f>IF(B1003&lt;&gt;"",COUNTIF(B$9:$B10777,B1003),"")</f>
        <v/>
      </c>
      <c r="K1003" s="62"/>
      <c r="L1003" s="62" t="str">
        <f>IF(B1003&lt;&gt;"",COUNTIF(M$9:$M10777,F1003),"")</f>
        <v/>
      </c>
      <c r="M1003" s="62" t="str">
        <f t="shared" si="107"/>
        <v/>
      </c>
      <c r="N1003" s="69" t="str">
        <f t="shared" si="108"/>
        <v/>
      </c>
      <c r="O1003" s="69" t="str">
        <f>IF($N1003="P",COUNTIF($N$9:$N$9781,"P")-'Rosa e Controlli'!$I$33,"0")</f>
        <v>0</v>
      </c>
      <c r="P1003" s="69" t="str">
        <f>IF($N1003="D",COUNTIF($N$9:$N$9781,"D")-'Rosa e Controlli'!$I$34,"0")</f>
        <v>0</v>
      </c>
      <c r="Q1003" s="69" t="str">
        <f>IF($N1003="C",COUNTIF($N$9:$N$9781,"C")-'Rosa e Controlli'!$I$35,"0")</f>
        <v>0</v>
      </c>
      <c r="R1003" s="69" t="str">
        <f>IF($N1003="A",COUNTIF($N$9:$N$9781,"A")-'Rosa e Controlli'!$I$36,"0")</f>
        <v>0</v>
      </c>
      <c r="S1003" s="69">
        <f t="shared" si="109"/>
        <v>0</v>
      </c>
      <c r="T1003" s="69" t="str">
        <f t="shared" si="110"/>
        <v/>
      </c>
      <c r="U1003" s="69"/>
      <c r="V1003" s="69"/>
      <c r="W1003" s="69"/>
    </row>
    <row r="1004" spans="1:23" x14ac:dyDescent="0.25">
      <c r="A1004" s="61" t="str">
        <f t="shared" si="105"/>
        <v/>
      </c>
      <c r="B1004" s="75"/>
      <c r="C1004" s="72"/>
      <c r="D1004" s="72"/>
      <c r="E1004" s="73"/>
      <c r="F1004" s="72"/>
      <c r="G1004" s="72"/>
      <c r="H1004" s="61" t="str">
        <f t="shared" si="106"/>
        <v/>
      </c>
      <c r="I1004" s="62" t="str">
        <f t="shared" si="111"/>
        <v/>
      </c>
      <c r="J1004" s="62" t="str">
        <f>IF(B1004&lt;&gt;"",COUNTIF(B$9:$B10778,B1004),"")</f>
        <v/>
      </c>
      <c r="K1004" s="62"/>
      <c r="L1004" s="62" t="str">
        <f>IF(B1004&lt;&gt;"",COUNTIF(M$9:$M10778,F1004),"")</f>
        <v/>
      </c>
      <c r="M1004" s="62" t="str">
        <f t="shared" si="107"/>
        <v/>
      </c>
      <c r="N1004" s="69" t="str">
        <f t="shared" si="108"/>
        <v/>
      </c>
      <c r="O1004" s="69" t="str">
        <f>IF($N1004="P",COUNTIF($N$9:$N$9781,"P")-'Rosa e Controlli'!$I$33,"0")</f>
        <v>0</v>
      </c>
      <c r="P1004" s="69" t="str">
        <f>IF($N1004="D",COUNTIF($N$9:$N$9781,"D")-'Rosa e Controlli'!$I$34,"0")</f>
        <v>0</v>
      </c>
      <c r="Q1004" s="69" t="str">
        <f>IF($N1004="C",COUNTIF($N$9:$N$9781,"C")-'Rosa e Controlli'!$I$35,"0")</f>
        <v>0</v>
      </c>
      <c r="R1004" s="69" t="str">
        <f>IF($N1004="A",COUNTIF($N$9:$N$9781,"A")-'Rosa e Controlli'!$I$36,"0")</f>
        <v>0</v>
      </c>
      <c r="S1004" s="69">
        <f t="shared" si="109"/>
        <v>0</v>
      </c>
      <c r="T1004" s="69" t="str">
        <f t="shared" si="110"/>
        <v/>
      </c>
      <c r="U1004" s="69"/>
      <c r="V1004" s="69"/>
      <c r="W1004" s="69"/>
    </row>
    <row r="1005" spans="1:23" x14ac:dyDescent="0.25">
      <c r="A1005" s="61" t="str">
        <f t="shared" si="105"/>
        <v/>
      </c>
      <c r="B1005" s="75"/>
      <c r="C1005" s="72"/>
      <c r="D1005" s="72"/>
      <c r="E1005" s="73"/>
      <c r="F1005" s="72"/>
      <c r="G1005" s="72"/>
      <c r="H1005" s="61" t="str">
        <f t="shared" si="106"/>
        <v/>
      </c>
      <c r="I1005" s="62" t="str">
        <f t="shared" si="111"/>
        <v/>
      </c>
      <c r="J1005" s="62" t="str">
        <f>IF(B1005&lt;&gt;"",COUNTIF(B$9:$B10779,B1005),"")</f>
        <v/>
      </c>
      <c r="K1005" s="62"/>
      <c r="L1005" s="62" t="str">
        <f>IF(B1005&lt;&gt;"",COUNTIF(M$9:$M10779,F1005),"")</f>
        <v/>
      </c>
      <c r="M1005" s="62" t="str">
        <f t="shared" si="107"/>
        <v/>
      </c>
      <c r="N1005" s="69" t="str">
        <f t="shared" si="108"/>
        <v/>
      </c>
      <c r="O1005" s="69" t="str">
        <f>IF($N1005="P",COUNTIF($N$9:$N$9781,"P")-'Rosa e Controlli'!$I$33,"0")</f>
        <v>0</v>
      </c>
      <c r="P1005" s="69" t="str">
        <f>IF($N1005="D",COUNTIF($N$9:$N$9781,"D")-'Rosa e Controlli'!$I$34,"0")</f>
        <v>0</v>
      </c>
      <c r="Q1005" s="69" t="str">
        <f>IF($N1005="C",COUNTIF($N$9:$N$9781,"C")-'Rosa e Controlli'!$I$35,"0")</f>
        <v>0</v>
      </c>
      <c r="R1005" s="69" t="str">
        <f>IF($N1005="A",COUNTIF($N$9:$N$9781,"A")-'Rosa e Controlli'!$I$36,"0")</f>
        <v>0</v>
      </c>
      <c r="S1005" s="69">
        <f t="shared" si="109"/>
        <v>0</v>
      </c>
      <c r="T1005" s="69" t="str">
        <f t="shared" si="110"/>
        <v/>
      </c>
      <c r="U1005" s="69"/>
      <c r="V1005" s="69"/>
      <c r="W1005" s="69"/>
    </row>
    <row r="1006" spans="1:23" x14ac:dyDescent="0.25">
      <c r="A1006" s="61" t="str">
        <f t="shared" si="105"/>
        <v/>
      </c>
      <c r="B1006" s="75"/>
      <c r="C1006" s="72"/>
      <c r="D1006" s="72"/>
      <c r="E1006" s="73"/>
      <c r="F1006" s="72"/>
      <c r="G1006" s="72"/>
      <c r="H1006" s="61" t="str">
        <f t="shared" si="106"/>
        <v/>
      </c>
      <c r="I1006" s="62" t="str">
        <f t="shared" si="111"/>
        <v/>
      </c>
      <c r="J1006" s="62" t="str">
        <f>IF(B1006&lt;&gt;"",COUNTIF(B$9:$B10780,B1006),"")</f>
        <v/>
      </c>
      <c r="K1006" s="62"/>
      <c r="L1006" s="62" t="str">
        <f>IF(B1006&lt;&gt;"",COUNTIF(M$9:$M10780,F1006),"")</f>
        <v/>
      </c>
      <c r="M1006" s="62" t="str">
        <f t="shared" si="107"/>
        <v/>
      </c>
      <c r="N1006" s="69" t="str">
        <f t="shared" si="108"/>
        <v/>
      </c>
      <c r="O1006" s="69" t="str">
        <f>IF($N1006="P",COUNTIF($N$9:$N$9781,"P")-'Rosa e Controlli'!$I$33,"0")</f>
        <v>0</v>
      </c>
      <c r="P1006" s="69" t="str">
        <f>IF($N1006="D",COUNTIF($N$9:$N$9781,"D")-'Rosa e Controlli'!$I$34,"0")</f>
        <v>0</v>
      </c>
      <c r="Q1006" s="69" t="str">
        <f>IF($N1006="C",COUNTIF($N$9:$N$9781,"C")-'Rosa e Controlli'!$I$35,"0")</f>
        <v>0</v>
      </c>
      <c r="R1006" s="69" t="str">
        <f>IF($N1006="A",COUNTIF($N$9:$N$9781,"A")-'Rosa e Controlli'!$I$36,"0")</f>
        <v>0</v>
      </c>
      <c r="S1006" s="69">
        <f t="shared" si="109"/>
        <v>0</v>
      </c>
      <c r="T1006" s="69" t="str">
        <f t="shared" si="110"/>
        <v/>
      </c>
      <c r="U1006" s="69"/>
      <c r="V1006" s="69"/>
      <c r="W1006" s="69"/>
    </row>
    <row r="1007" spans="1:23" x14ac:dyDescent="0.25">
      <c r="A1007" s="61" t="str">
        <f t="shared" si="105"/>
        <v/>
      </c>
      <c r="B1007" s="75"/>
      <c r="C1007" s="72"/>
      <c r="D1007" s="72"/>
      <c r="E1007" s="73"/>
      <c r="F1007" s="72"/>
      <c r="G1007" s="72"/>
      <c r="H1007" s="61" t="str">
        <f t="shared" si="106"/>
        <v/>
      </c>
      <c r="I1007" s="62" t="str">
        <f t="shared" si="111"/>
        <v/>
      </c>
      <c r="J1007" s="62" t="str">
        <f>IF(B1007&lt;&gt;"",COUNTIF(B$9:$B10781,B1007),"")</f>
        <v/>
      </c>
      <c r="K1007" s="62"/>
      <c r="L1007" s="62" t="str">
        <f>IF(B1007&lt;&gt;"",COUNTIF(M$9:$M10781,F1007),"")</f>
        <v/>
      </c>
      <c r="M1007" s="62" t="str">
        <f t="shared" si="107"/>
        <v/>
      </c>
      <c r="N1007" s="69" t="str">
        <f t="shared" si="108"/>
        <v/>
      </c>
      <c r="O1007" s="69" t="str">
        <f>IF($N1007="P",COUNTIF($N$9:$N$9781,"P")-'Rosa e Controlli'!$I$33,"0")</f>
        <v>0</v>
      </c>
      <c r="P1007" s="69" t="str">
        <f>IF($N1007="D",COUNTIF($N$9:$N$9781,"D")-'Rosa e Controlli'!$I$34,"0")</f>
        <v>0</v>
      </c>
      <c r="Q1007" s="69" t="str">
        <f>IF($N1007="C",COUNTIF($N$9:$N$9781,"C")-'Rosa e Controlli'!$I$35,"0")</f>
        <v>0</v>
      </c>
      <c r="R1007" s="69" t="str">
        <f>IF($N1007="A",COUNTIF($N$9:$N$9781,"A")-'Rosa e Controlli'!$I$36,"0")</f>
        <v>0</v>
      </c>
      <c r="S1007" s="69">
        <f t="shared" si="109"/>
        <v>0</v>
      </c>
      <c r="T1007" s="69" t="str">
        <f t="shared" si="110"/>
        <v/>
      </c>
      <c r="U1007" s="69"/>
      <c r="V1007" s="69"/>
      <c r="W1007" s="69"/>
    </row>
    <row r="1008" spans="1:23" x14ac:dyDescent="0.25">
      <c r="A1008" s="61" t="str">
        <f t="shared" si="105"/>
        <v/>
      </c>
      <c r="B1008" s="75"/>
      <c r="C1008" s="72"/>
      <c r="D1008" s="72"/>
      <c r="E1008" s="73"/>
      <c r="F1008" s="72"/>
      <c r="G1008" s="72"/>
      <c r="H1008" s="61" t="str">
        <f t="shared" si="106"/>
        <v/>
      </c>
      <c r="I1008" s="62" t="str">
        <f t="shared" si="111"/>
        <v/>
      </c>
      <c r="J1008" s="62" t="str">
        <f>IF(B1008&lt;&gt;"",COUNTIF(B$9:$B10782,B1008),"")</f>
        <v/>
      </c>
      <c r="K1008" s="62"/>
      <c r="L1008" s="62" t="str">
        <f>IF(B1008&lt;&gt;"",COUNTIF(M$9:$M10782,F1008),"")</f>
        <v/>
      </c>
      <c r="M1008" s="62" t="str">
        <f t="shared" si="107"/>
        <v/>
      </c>
      <c r="N1008" s="69" t="str">
        <f t="shared" si="108"/>
        <v/>
      </c>
      <c r="O1008" s="69" t="str">
        <f>IF($N1008="P",COUNTIF($N$9:$N$9781,"P")-'Rosa e Controlli'!$I$33,"0")</f>
        <v>0</v>
      </c>
      <c r="P1008" s="69" t="str">
        <f>IF($N1008="D",COUNTIF($N$9:$N$9781,"D")-'Rosa e Controlli'!$I$34,"0")</f>
        <v>0</v>
      </c>
      <c r="Q1008" s="69" t="str">
        <f>IF($N1008="C",COUNTIF($N$9:$N$9781,"C")-'Rosa e Controlli'!$I$35,"0")</f>
        <v>0</v>
      </c>
      <c r="R1008" s="69" t="str">
        <f>IF($N1008="A",COUNTIF($N$9:$N$9781,"A")-'Rosa e Controlli'!$I$36,"0")</f>
        <v>0</v>
      </c>
      <c r="S1008" s="69">
        <f t="shared" si="109"/>
        <v>0</v>
      </c>
      <c r="T1008" s="69" t="str">
        <f t="shared" si="110"/>
        <v/>
      </c>
      <c r="U1008" s="69"/>
      <c r="V1008" s="69"/>
      <c r="W1008" s="69"/>
    </row>
  </sheetData>
  <sheetProtection password="9315" sheet="1" objects="1" scenarios="1"/>
  <sortState ref="A9:V1008">
    <sortCondition descending="1" ref="C9:C1008"/>
    <sortCondition descending="1" ref="G9:G1008"/>
  </sortState>
  <mergeCells count="17">
    <mergeCell ref="A1:H1"/>
    <mergeCell ref="A2:C2"/>
    <mergeCell ref="D2:E2"/>
    <mergeCell ref="F2:G2"/>
    <mergeCell ref="A3:C3"/>
    <mergeCell ref="D3:E3"/>
    <mergeCell ref="F3:G3"/>
    <mergeCell ref="F4:G4"/>
    <mergeCell ref="I4:I7"/>
    <mergeCell ref="F5:G5"/>
    <mergeCell ref="A6:D6"/>
    <mergeCell ref="F6:G6"/>
    <mergeCell ref="A7:D7"/>
    <mergeCell ref="G7:H7"/>
    <mergeCell ref="A4:C4"/>
    <mergeCell ref="D4:E4"/>
    <mergeCell ref="C5:D5"/>
  </mergeCells>
  <conditionalFormatting sqref="A9:A1008 H9:H1008">
    <cfRule type="cellIs" dxfId="12" priority="19" stopIfTrue="1" operator="equal">
      <formula>"errore"</formula>
    </cfRule>
    <cfRule type="cellIs" dxfId="11" priority="20" stopIfTrue="1" operator="equal">
      <formula>"OK"</formula>
    </cfRule>
  </conditionalFormatting>
  <conditionalFormatting sqref="H2">
    <cfRule type="cellIs" dxfId="10" priority="21" stopIfTrue="1" operator="equal">
      <formula>"Ok"</formula>
    </cfRule>
    <cfRule type="cellIs" dxfId="9" priority="22" stopIfTrue="1" operator="notEqual">
      <formula>"Ok"</formula>
    </cfRule>
  </conditionalFormatting>
  <conditionalFormatting sqref="C9:G1008">
    <cfRule type="expression" dxfId="8" priority="1">
      <formula>$C9="P"</formula>
    </cfRule>
    <cfRule type="expression" dxfId="7" priority="2">
      <formula>$C9="D"</formula>
    </cfRule>
    <cfRule type="expression" dxfId="6" priority="3">
      <formula>$C9="C"</formula>
    </cfRule>
    <cfRule type="expression" dxfId="5" priority="4">
      <formula>$C9="A"</formula>
    </cfRule>
  </conditionalFormatting>
  <hyperlinks>
    <hyperlink ref="I1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workbookViewId="0">
      <selection activeCell="B1" sqref="B1:H1"/>
    </sheetView>
  </sheetViews>
  <sheetFormatPr defaultRowHeight="12.75" x14ac:dyDescent="0.2"/>
  <cols>
    <col min="1" max="1" width="11.85546875" style="3" customWidth="1"/>
    <col min="2" max="2" width="5.140625" style="3" customWidth="1"/>
    <col min="3" max="3" width="3.140625" style="3" customWidth="1"/>
    <col min="4" max="4" width="4.7109375" style="3" customWidth="1"/>
    <col min="5" max="5" width="5.28515625" style="3" customWidth="1"/>
    <col min="6" max="6" width="26" style="3" customWidth="1"/>
    <col min="7" max="7" width="16.140625" style="3" customWidth="1"/>
    <col min="8" max="8" width="7" style="3" customWidth="1"/>
    <col min="9" max="9" width="29.5703125" style="3" customWidth="1"/>
    <col min="10" max="10" width="24.5703125" style="3" hidden="1" customWidth="1"/>
    <col min="11" max="11" width="10.140625" style="3" bestFit="1" customWidth="1"/>
    <col min="12" max="256" width="9.140625" style="3"/>
    <col min="257" max="257" width="11.85546875" style="3" customWidth="1"/>
    <col min="258" max="258" width="5.140625" style="3" customWidth="1"/>
    <col min="259" max="259" width="3.140625" style="3" customWidth="1"/>
    <col min="260" max="260" width="4.7109375" style="3" customWidth="1"/>
    <col min="261" max="261" width="5.28515625" style="3" customWidth="1"/>
    <col min="262" max="262" width="26" style="3" customWidth="1"/>
    <col min="263" max="263" width="16.140625" style="3" customWidth="1"/>
    <col min="264" max="264" width="7" style="3" customWidth="1"/>
    <col min="265" max="265" width="20.7109375" style="3" customWidth="1"/>
    <col min="266" max="266" width="0" style="3" hidden="1" customWidth="1"/>
    <col min="267" max="267" width="10.140625" style="3" bestFit="1" customWidth="1"/>
    <col min="268" max="512" width="9.140625" style="3"/>
    <col min="513" max="513" width="11.85546875" style="3" customWidth="1"/>
    <col min="514" max="514" width="5.140625" style="3" customWidth="1"/>
    <col min="515" max="515" width="3.140625" style="3" customWidth="1"/>
    <col min="516" max="516" width="4.7109375" style="3" customWidth="1"/>
    <col min="517" max="517" width="5.28515625" style="3" customWidth="1"/>
    <col min="518" max="518" width="26" style="3" customWidth="1"/>
    <col min="519" max="519" width="16.140625" style="3" customWidth="1"/>
    <col min="520" max="520" width="7" style="3" customWidth="1"/>
    <col min="521" max="521" width="20.7109375" style="3" customWidth="1"/>
    <col min="522" max="522" width="0" style="3" hidden="1" customWidth="1"/>
    <col min="523" max="523" width="10.140625" style="3" bestFit="1" customWidth="1"/>
    <col min="524" max="768" width="9.140625" style="3"/>
    <col min="769" max="769" width="11.85546875" style="3" customWidth="1"/>
    <col min="770" max="770" width="5.140625" style="3" customWidth="1"/>
    <col min="771" max="771" width="3.140625" style="3" customWidth="1"/>
    <col min="772" max="772" width="4.7109375" style="3" customWidth="1"/>
    <col min="773" max="773" width="5.28515625" style="3" customWidth="1"/>
    <col min="774" max="774" width="26" style="3" customWidth="1"/>
    <col min="775" max="775" width="16.140625" style="3" customWidth="1"/>
    <col min="776" max="776" width="7" style="3" customWidth="1"/>
    <col min="777" max="777" width="20.7109375" style="3" customWidth="1"/>
    <col min="778" max="778" width="0" style="3" hidden="1" customWidth="1"/>
    <col min="779" max="779" width="10.140625" style="3" bestFit="1" customWidth="1"/>
    <col min="780" max="1024" width="9.140625" style="3"/>
    <col min="1025" max="1025" width="11.85546875" style="3" customWidth="1"/>
    <col min="1026" max="1026" width="5.140625" style="3" customWidth="1"/>
    <col min="1027" max="1027" width="3.140625" style="3" customWidth="1"/>
    <col min="1028" max="1028" width="4.7109375" style="3" customWidth="1"/>
    <col min="1029" max="1029" width="5.28515625" style="3" customWidth="1"/>
    <col min="1030" max="1030" width="26" style="3" customWidth="1"/>
    <col min="1031" max="1031" width="16.140625" style="3" customWidth="1"/>
    <col min="1032" max="1032" width="7" style="3" customWidth="1"/>
    <col min="1033" max="1033" width="20.7109375" style="3" customWidth="1"/>
    <col min="1034" max="1034" width="0" style="3" hidden="1" customWidth="1"/>
    <col min="1035" max="1035" width="10.140625" style="3" bestFit="1" customWidth="1"/>
    <col min="1036" max="1280" width="9.140625" style="3"/>
    <col min="1281" max="1281" width="11.85546875" style="3" customWidth="1"/>
    <col min="1282" max="1282" width="5.140625" style="3" customWidth="1"/>
    <col min="1283" max="1283" width="3.140625" style="3" customWidth="1"/>
    <col min="1284" max="1284" width="4.7109375" style="3" customWidth="1"/>
    <col min="1285" max="1285" width="5.28515625" style="3" customWidth="1"/>
    <col min="1286" max="1286" width="26" style="3" customWidth="1"/>
    <col min="1287" max="1287" width="16.140625" style="3" customWidth="1"/>
    <col min="1288" max="1288" width="7" style="3" customWidth="1"/>
    <col min="1289" max="1289" width="20.7109375" style="3" customWidth="1"/>
    <col min="1290" max="1290" width="0" style="3" hidden="1" customWidth="1"/>
    <col min="1291" max="1291" width="10.140625" style="3" bestFit="1" customWidth="1"/>
    <col min="1292" max="1536" width="9.140625" style="3"/>
    <col min="1537" max="1537" width="11.85546875" style="3" customWidth="1"/>
    <col min="1538" max="1538" width="5.140625" style="3" customWidth="1"/>
    <col min="1539" max="1539" width="3.140625" style="3" customWidth="1"/>
    <col min="1540" max="1540" width="4.7109375" style="3" customWidth="1"/>
    <col min="1541" max="1541" width="5.28515625" style="3" customWidth="1"/>
    <col min="1542" max="1542" width="26" style="3" customWidth="1"/>
    <col min="1543" max="1543" width="16.140625" style="3" customWidth="1"/>
    <col min="1544" max="1544" width="7" style="3" customWidth="1"/>
    <col min="1545" max="1545" width="20.7109375" style="3" customWidth="1"/>
    <col min="1546" max="1546" width="0" style="3" hidden="1" customWidth="1"/>
    <col min="1547" max="1547" width="10.140625" style="3" bestFit="1" customWidth="1"/>
    <col min="1548" max="1792" width="9.140625" style="3"/>
    <col min="1793" max="1793" width="11.85546875" style="3" customWidth="1"/>
    <col min="1794" max="1794" width="5.140625" style="3" customWidth="1"/>
    <col min="1795" max="1795" width="3.140625" style="3" customWidth="1"/>
    <col min="1796" max="1796" width="4.7109375" style="3" customWidth="1"/>
    <col min="1797" max="1797" width="5.28515625" style="3" customWidth="1"/>
    <col min="1798" max="1798" width="26" style="3" customWidth="1"/>
    <col min="1799" max="1799" width="16.140625" style="3" customWidth="1"/>
    <col min="1800" max="1800" width="7" style="3" customWidth="1"/>
    <col min="1801" max="1801" width="20.7109375" style="3" customWidth="1"/>
    <col min="1802" max="1802" width="0" style="3" hidden="1" customWidth="1"/>
    <col min="1803" max="1803" width="10.140625" style="3" bestFit="1" customWidth="1"/>
    <col min="1804" max="2048" width="9.140625" style="3"/>
    <col min="2049" max="2049" width="11.85546875" style="3" customWidth="1"/>
    <col min="2050" max="2050" width="5.140625" style="3" customWidth="1"/>
    <col min="2051" max="2051" width="3.140625" style="3" customWidth="1"/>
    <col min="2052" max="2052" width="4.7109375" style="3" customWidth="1"/>
    <col min="2053" max="2053" width="5.28515625" style="3" customWidth="1"/>
    <col min="2054" max="2054" width="26" style="3" customWidth="1"/>
    <col min="2055" max="2055" width="16.140625" style="3" customWidth="1"/>
    <col min="2056" max="2056" width="7" style="3" customWidth="1"/>
    <col min="2057" max="2057" width="20.7109375" style="3" customWidth="1"/>
    <col min="2058" max="2058" width="0" style="3" hidden="1" customWidth="1"/>
    <col min="2059" max="2059" width="10.140625" style="3" bestFit="1" customWidth="1"/>
    <col min="2060" max="2304" width="9.140625" style="3"/>
    <col min="2305" max="2305" width="11.85546875" style="3" customWidth="1"/>
    <col min="2306" max="2306" width="5.140625" style="3" customWidth="1"/>
    <col min="2307" max="2307" width="3.140625" style="3" customWidth="1"/>
    <col min="2308" max="2308" width="4.7109375" style="3" customWidth="1"/>
    <col min="2309" max="2309" width="5.28515625" style="3" customWidth="1"/>
    <col min="2310" max="2310" width="26" style="3" customWidth="1"/>
    <col min="2311" max="2311" width="16.140625" style="3" customWidth="1"/>
    <col min="2312" max="2312" width="7" style="3" customWidth="1"/>
    <col min="2313" max="2313" width="20.7109375" style="3" customWidth="1"/>
    <col min="2314" max="2314" width="0" style="3" hidden="1" customWidth="1"/>
    <col min="2315" max="2315" width="10.140625" style="3" bestFit="1" customWidth="1"/>
    <col min="2316" max="2560" width="9.140625" style="3"/>
    <col min="2561" max="2561" width="11.85546875" style="3" customWidth="1"/>
    <col min="2562" max="2562" width="5.140625" style="3" customWidth="1"/>
    <col min="2563" max="2563" width="3.140625" style="3" customWidth="1"/>
    <col min="2564" max="2564" width="4.7109375" style="3" customWidth="1"/>
    <col min="2565" max="2565" width="5.28515625" style="3" customWidth="1"/>
    <col min="2566" max="2566" width="26" style="3" customWidth="1"/>
    <col min="2567" max="2567" width="16.140625" style="3" customWidth="1"/>
    <col min="2568" max="2568" width="7" style="3" customWidth="1"/>
    <col min="2569" max="2569" width="20.7109375" style="3" customWidth="1"/>
    <col min="2570" max="2570" width="0" style="3" hidden="1" customWidth="1"/>
    <col min="2571" max="2571" width="10.140625" style="3" bestFit="1" customWidth="1"/>
    <col min="2572" max="2816" width="9.140625" style="3"/>
    <col min="2817" max="2817" width="11.85546875" style="3" customWidth="1"/>
    <col min="2818" max="2818" width="5.140625" style="3" customWidth="1"/>
    <col min="2819" max="2819" width="3.140625" style="3" customWidth="1"/>
    <col min="2820" max="2820" width="4.7109375" style="3" customWidth="1"/>
    <col min="2821" max="2821" width="5.28515625" style="3" customWidth="1"/>
    <col min="2822" max="2822" width="26" style="3" customWidth="1"/>
    <col min="2823" max="2823" width="16.140625" style="3" customWidth="1"/>
    <col min="2824" max="2824" width="7" style="3" customWidth="1"/>
    <col min="2825" max="2825" width="20.7109375" style="3" customWidth="1"/>
    <col min="2826" max="2826" width="0" style="3" hidden="1" customWidth="1"/>
    <col min="2827" max="2827" width="10.140625" style="3" bestFit="1" customWidth="1"/>
    <col min="2828" max="3072" width="9.140625" style="3"/>
    <col min="3073" max="3073" width="11.85546875" style="3" customWidth="1"/>
    <col min="3074" max="3074" width="5.140625" style="3" customWidth="1"/>
    <col min="3075" max="3075" width="3.140625" style="3" customWidth="1"/>
    <col min="3076" max="3076" width="4.7109375" style="3" customWidth="1"/>
    <col min="3077" max="3077" width="5.28515625" style="3" customWidth="1"/>
    <col min="3078" max="3078" width="26" style="3" customWidth="1"/>
    <col min="3079" max="3079" width="16.140625" style="3" customWidth="1"/>
    <col min="3080" max="3080" width="7" style="3" customWidth="1"/>
    <col min="3081" max="3081" width="20.7109375" style="3" customWidth="1"/>
    <col min="3082" max="3082" width="0" style="3" hidden="1" customWidth="1"/>
    <col min="3083" max="3083" width="10.140625" style="3" bestFit="1" customWidth="1"/>
    <col min="3084" max="3328" width="9.140625" style="3"/>
    <col min="3329" max="3329" width="11.85546875" style="3" customWidth="1"/>
    <col min="3330" max="3330" width="5.140625" style="3" customWidth="1"/>
    <col min="3331" max="3331" width="3.140625" style="3" customWidth="1"/>
    <col min="3332" max="3332" width="4.7109375" style="3" customWidth="1"/>
    <col min="3333" max="3333" width="5.28515625" style="3" customWidth="1"/>
    <col min="3334" max="3334" width="26" style="3" customWidth="1"/>
    <col min="3335" max="3335" width="16.140625" style="3" customWidth="1"/>
    <col min="3336" max="3336" width="7" style="3" customWidth="1"/>
    <col min="3337" max="3337" width="20.7109375" style="3" customWidth="1"/>
    <col min="3338" max="3338" width="0" style="3" hidden="1" customWidth="1"/>
    <col min="3339" max="3339" width="10.140625" style="3" bestFit="1" customWidth="1"/>
    <col min="3340" max="3584" width="9.140625" style="3"/>
    <col min="3585" max="3585" width="11.85546875" style="3" customWidth="1"/>
    <col min="3586" max="3586" width="5.140625" style="3" customWidth="1"/>
    <col min="3587" max="3587" width="3.140625" style="3" customWidth="1"/>
    <col min="3588" max="3588" width="4.7109375" style="3" customWidth="1"/>
    <col min="3589" max="3589" width="5.28515625" style="3" customWidth="1"/>
    <col min="3590" max="3590" width="26" style="3" customWidth="1"/>
    <col min="3591" max="3591" width="16.140625" style="3" customWidth="1"/>
    <col min="3592" max="3592" width="7" style="3" customWidth="1"/>
    <col min="3593" max="3593" width="20.7109375" style="3" customWidth="1"/>
    <col min="3594" max="3594" width="0" style="3" hidden="1" customWidth="1"/>
    <col min="3595" max="3595" width="10.140625" style="3" bestFit="1" customWidth="1"/>
    <col min="3596" max="3840" width="9.140625" style="3"/>
    <col min="3841" max="3841" width="11.85546875" style="3" customWidth="1"/>
    <col min="3842" max="3842" width="5.140625" style="3" customWidth="1"/>
    <col min="3843" max="3843" width="3.140625" style="3" customWidth="1"/>
    <col min="3844" max="3844" width="4.7109375" style="3" customWidth="1"/>
    <col min="3845" max="3845" width="5.28515625" style="3" customWidth="1"/>
    <col min="3846" max="3846" width="26" style="3" customWidth="1"/>
    <col min="3847" max="3847" width="16.140625" style="3" customWidth="1"/>
    <col min="3848" max="3848" width="7" style="3" customWidth="1"/>
    <col min="3849" max="3849" width="20.7109375" style="3" customWidth="1"/>
    <col min="3850" max="3850" width="0" style="3" hidden="1" customWidth="1"/>
    <col min="3851" max="3851" width="10.140625" style="3" bestFit="1" customWidth="1"/>
    <col min="3852" max="4096" width="9.140625" style="3"/>
    <col min="4097" max="4097" width="11.85546875" style="3" customWidth="1"/>
    <col min="4098" max="4098" width="5.140625" style="3" customWidth="1"/>
    <col min="4099" max="4099" width="3.140625" style="3" customWidth="1"/>
    <col min="4100" max="4100" width="4.7109375" style="3" customWidth="1"/>
    <col min="4101" max="4101" width="5.28515625" style="3" customWidth="1"/>
    <col min="4102" max="4102" width="26" style="3" customWidth="1"/>
    <col min="4103" max="4103" width="16.140625" style="3" customWidth="1"/>
    <col min="4104" max="4104" width="7" style="3" customWidth="1"/>
    <col min="4105" max="4105" width="20.7109375" style="3" customWidth="1"/>
    <col min="4106" max="4106" width="0" style="3" hidden="1" customWidth="1"/>
    <col min="4107" max="4107" width="10.140625" style="3" bestFit="1" customWidth="1"/>
    <col min="4108" max="4352" width="9.140625" style="3"/>
    <col min="4353" max="4353" width="11.85546875" style="3" customWidth="1"/>
    <col min="4354" max="4354" width="5.140625" style="3" customWidth="1"/>
    <col min="4355" max="4355" width="3.140625" style="3" customWidth="1"/>
    <col min="4356" max="4356" width="4.7109375" style="3" customWidth="1"/>
    <col min="4357" max="4357" width="5.28515625" style="3" customWidth="1"/>
    <col min="4358" max="4358" width="26" style="3" customWidth="1"/>
    <col min="4359" max="4359" width="16.140625" style="3" customWidth="1"/>
    <col min="4360" max="4360" width="7" style="3" customWidth="1"/>
    <col min="4361" max="4361" width="20.7109375" style="3" customWidth="1"/>
    <col min="4362" max="4362" width="0" style="3" hidden="1" customWidth="1"/>
    <col min="4363" max="4363" width="10.140625" style="3" bestFit="1" customWidth="1"/>
    <col min="4364" max="4608" width="9.140625" style="3"/>
    <col min="4609" max="4609" width="11.85546875" style="3" customWidth="1"/>
    <col min="4610" max="4610" width="5.140625" style="3" customWidth="1"/>
    <col min="4611" max="4611" width="3.140625" style="3" customWidth="1"/>
    <col min="4612" max="4612" width="4.7109375" style="3" customWidth="1"/>
    <col min="4613" max="4613" width="5.28515625" style="3" customWidth="1"/>
    <col min="4614" max="4614" width="26" style="3" customWidth="1"/>
    <col min="4615" max="4615" width="16.140625" style="3" customWidth="1"/>
    <col min="4616" max="4616" width="7" style="3" customWidth="1"/>
    <col min="4617" max="4617" width="20.7109375" style="3" customWidth="1"/>
    <col min="4618" max="4618" width="0" style="3" hidden="1" customWidth="1"/>
    <col min="4619" max="4619" width="10.140625" style="3" bestFit="1" customWidth="1"/>
    <col min="4620" max="4864" width="9.140625" style="3"/>
    <col min="4865" max="4865" width="11.85546875" style="3" customWidth="1"/>
    <col min="4866" max="4866" width="5.140625" style="3" customWidth="1"/>
    <col min="4867" max="4867" width="3.140625" style="3" customWidth="1"/>
    <col min="4868" max="4868" width="4.7109375" style="3" customWidth="1"/>
    <col min="4869" max="4869" width="5.28515625" style="3" customWidth="1"/>
    <col min="4870" max="4870" width="26" style="3" customWidth="1"/>
    <col min="4871" max="4871" width="16.140625" style="3" customWidth="1"/>
    <col min="4872" max="4872" width="7" style="3" customWidth="1"/>
    <col min="4873" max="4873" width="20.7109375" style="3" customWidth="1"/>
    <col min="4874" max="4874" width="0" style="3" hidden="1" customWidth="1"/>
    <col min="4875" max="4875" width="10.140625" style="3" bestFit="1" customWidth="1"/>
    <col min="4876" max="5120" width="9.140625" style="3"/>
    <col min="5121" max="5121" width="11.85546875" style="3" customWidth="1"/>
    <col min="5122" max="5122" width="5.140625" style="3" customWidth="1"/>
    <col min="5123" max="5123" width="3.140625" style="3" customWidth="1"/>
    <col min="5124" max="5124" width="4.7109375" style="3" customWidth="1"/>
    <col min="5125" max="5125" width="5.28515625" style="3" customWidth="1"/>
    <col min="5126" max="5126" width="26" style="3" customWidth="1"/>
    <col min="5127" max="5127" width="16.140625" style="3" customWidth="1"/>
    <col min="5128" max="5128" width="7" style="3" customWidth="1"/>
    <col min="5129" max="5129" width="20.7109375" style="3" customWidth="1"/>
    <col min="5130" max="5130" width="0" style="3" hidden="1" customWidth="1"/>
    <col min="5131" max="5131" width="10.140625" style="3" bestFit="1" customWidth="1"/>
    <col min="5132" max="5376" width="9.140625" style="3"/>
    <col min="5377" max="5377" width="11.85546875" style="3" customWidth="1"/>
    <col min="5378" max="5378" width="5.140625" style="3" customWidth="1"/>
    <col min="5379" max="5379" width="3.140625" style="3" customWidth="1"/>
    <col min="5380" max="5380" width="4.7109375" style="3" customWidth="1"/>
    <col min="5381" max="5381" width="5.28515625" style="3" customWidth="1"/>
    <col min="5382" max="5382" width="26" style="3" customWidth="1"/>
    <col min="5383" max="5383" width="16.140625" style="3" customWidth="1"/>
    <col min="5384" max="5384" width="7" style="3" customWidth="1"/>
    <col min="5385" max="5385" width="20.7109375" style="3" customWidth="1"/>
    <col min="5386" max="5386" width="0" style="3" hidden="1" customWidth="1"/>
    <col min="5387" max="5387" width="10.140625" style="3" bestFit="1" customWidth="1"/>
    <col min="5388" max="5632" width="9.140625" style="3"/>
    <col min="5633" max="5633" width="11.85546875" style="3" customWidth="1"/>
    <col min="5634" max="5634" width="5.140625" style="3" customWidth="1"/>
    <col min="5635" max="5635" width="3.140625" style="3" customWidth="1"/>
    <col min="5636" max="5636" width="4.7109375" style="3" customWidth="1"/>
    <col min="5637" max="5637" width="5.28515625" style="3" customWidth="1"/>
    <col min="5638" max="5638" width="26" style="3" customWidth="1"/>
    <col min="5639" max="5639" width="16.140625" style="3" customWidth="1"/>
    <col min="5640" max="5640" width="7" style="3" customWidth="1"/>
    <col min="5641" max="5641" width="20.7109375" style="3" customWidth="1"/>
    <col min="5642" max="5642" width="0" style="3" hidden="1" customWidth="1"/>
    <col min="5643" max="5643" width="10.140625" style="3" bestFit="1" customWidth="1"/>
    <col min="5644" max="5888" width="9.140625" style="3"/>
    <col min="5889" max="5889" width="11.85546875" style="3" customWidth="1"/>
    <col min="5890" max="5890" width="5.140625" style="3" customWidth="1"/>
    <col min="5891" max="5891" width="3.140625" style="3" customWidth="1"/>
    <col min="5892" max="5892" width="4.7109375" style="3" customWidth="1"/>
    <col min="5893" max="5893" width="5.28515625" style="3" customWidth="1"/>
    <col min="5894" max="5894" width="26" style="3" customWidth="1"/>
    <col min="5895" max="5895" width="16.140625" style="3" customWidth="1"/>
    <col min="5896" max="5896" width="7" style="3" customWidth="1"/>
    <col min="5897" max="5897" width="20.7109375" style="3" customWidth="1"/>
    <col min="5898" max="5898" width="0" style="3" hidden="1" customWidth="1"/>
    <col min="5899" max="5899" width="10.140625" style="3" bestFit="1" customWidth="1"/>
    <col min="5900" max="6144" width="9.140625" style="3"/>
    <col min="6145" max="6145" width="11.85546875" style="3" customWidth="1"/>
    <col min="6146" max="6146" width="5.140625" style="3" customWidth="1"/>
    <col min="6147" max="6147" width="3.140625" style="3" customWidth="1"/>
    <col min="6148" max="6148" width="4.7109375" style="3" customWidth="1"/>
    <col min="6149" max="6149" width="5.28515625" style="3" customWidth="1"/>
    <col min="6150" max="6150" width="26" style="3" customWidth="1"/>
    <col min="6151" max="6151" width="16.140625" style="3" customWidth="1"/>
    <col min="6152" max="6152" width="7" style="3" customWidth="1"/>
    <col min="6153" max="6153" width="20.7109375" style="3" customWidth="1"/>
    <col min="6154" max="6154" width="0" style="3" hidden="1" customWidth="1"/>
    <col min="6155" max="6155" width="10.140625" style="3" bestFit="1" customWidth="1"/>
    <col min="6156" max="6400" width="9.140625" style="3"/>
    <col min="6401" max="6401" width="11.85546875" style="3" customWidth="1"/>
    <col min="6402" max="6402" width="5.140625" style="3" customWidth="1"/>
    <col min="6403" max="6403" width="3.140625" style="3" customWidth="1"/>
    <col min="6404" max="6404" width="4.7109375" style="3" customWidth="1"/>
    <col min="6405" max="6405" width="5.28515625" style="3" customWidth="1"/>
    <col min="6406" max="6406" width="26" style="3" customWidth="1"/>
    <col min="6407" max="6407" width="16.140625" style="3" customWidth="1"/>
    <col min="6408" max="6408" width="7" style="3" customWidth="1"/>
    <col min="6409" max="6409" width="20.7109375" style="3" customWidth="1"/>
    <col min="6410" max="6410" width="0" style="3" hidden="1" customWidth="1"/>
    <col min="6411" max="6411" width="10.140625" style="3" bestFit="1" customWidth="1"/>
    <col min="6412" max="6656" width="9.140625" style="3"/>
    <col min="6657" max="6657" width="11.85546875" style="3" customWidth="1"/>
    <col min="6658" max="6658" width="5.140625" style="3" customWidth="1"/>
    <col min="6659" max="6659" width="3.140625" style="3" customWidth="1"/>
    <col min="6660" max="6660" width="4.7109375" style="3" customWidth="1"/>
    <col min="6661" max="6661" width="5.28515625" style="3" customWidth="1"/>
    <col min="6662" max="6662" width="26" style="3" customWidth="1"/>
    <col min="6663" max="6663" width="16.140625" style="3" customWidth="1"/>
    <col min="6664" max="6664" width="7" style="3" customWidth="1"/>
    <col min="6665" max="6665" width="20.7109375" style="3" customWidth="1"/>
    <col min="6666" max="6666" width="0" style="3" hidden="1" customWidth="1"/>
    <col min="6667" max="6667" width="10.140625" style="3" bestFit="1" customWidth="1"/>
    <col min="6668" max="6912" width="9.140625" style="3"/>
    <col min="6913" max="6913" width="11.85546875" style="3" customWidth="1"/>
    <col min="6914" max="6914" width="5.140625" style="3" customWidth="1"/>
    <col min="6915" max="6915" width="3.140625" style="3" customWidth="1"/>
    <col min="6916" max="6916" width="4.7109375" style="3" customWidth="1"/>
    <col min="6917" max="6917" width="5.28515625" style="3" customWidth="1"/>
    <col min="6918" max="6918" width="26" style="3" customWidth="1"/>
    <col min="6919" max="6919" width="16.140625" style="3" customWidth="1"/>
    <col min="6920" max="6920" width="7" style="3" customWidth="1"/>
    <col min="6921" max="6921" width="20.7109375" style="3" customWidth="1"/>
    <col min="6922" max="6922" width="0" style="3" hidden="1" customWidth="1"/>
    <col min="6923" max="6923" width="10.140625" style="3" bestFit="1" customWidth="1"/>
    <col min="6924" max="7168" width="9.140625" style="3"/>
    <col min="7169" max="7169" width="11.85546875" style="3" customWidth="1"/>
    <col min="7170" max="7170" width="5.140625" style="3" customWidth="1"/>
    <col min="7171" max="7171" width="3.140625" style="3" customWidth="1"/>
    <col min="7172" max="7172" width="4.7109375" style="3" customWidth="1"/>
    <col min="7173" max="7173" width="5.28515625" style="3" customWidth="1"/>
    <col min="7174" max="7174" width="26" style="3" customWidth="1"/>
    <col min="7175" max="7175" width="16.140625" style="3" customWidth="1"/>
    <col min="7176" max="7176" width="7" style="3" customWidth="1"/>
    <col min="7177" max="7177" width="20.7109375" style="3" customWidth="1"/>
    <col min="7178" max="7178" width="0" style="3" hidden="1" customWidth="1"/>
    <col min="7179" max="7179" width="10.140625" style="3" bestFit="1" customWidth="1"/>
    <col min="7180" max="7424" width="9.140625" style="3"/>
    <col min="7425" max="7425" width="11.85546875" style="3" customWidth="1"/>
    <col min="7426" max="7426" width="5.140625" style="3" customWidth="1"/>
    <col min="7427" max="7427" width="3.140625" style="3" customWidth="1"/>
    <col min="7428" max="7428" width="4.7109375" style="3" customWidth="1"/>
    <col min="7429" max="7429" width="5.28515625" style="3" customWidth="1"/>
    <col min="7430" max="7430" width="26" style="3" customWidth="1"/>
    <col min="7431" max="7431" width="16.140625" style="3" customWidth="1"/>
    <col min="7432" max="7432" width="7" style="3" customWidth="1"/>
    <col min="7433" max="7433" width="20.7109375" style="3" customWidth="1"/>
    <col min="7434" max="7434" width="0" style="3" hidden="1" customWidth="1"/>
    <col min="7435" max="7435" width="10.140625" style="3" bestFit="1" customWidth="1"/>
    <col min="7436" max="7680" width="9.140625" style="3"/>
    <col min="7681" max="7681" width="11.85546875" style="3" customWidth="1"/>
    <col min="7682" max="7682" width="5.140625" style="3" customWidth="1"/>
    <col min="7683" max="7683" width="3.140625" style="3" customWidth="1"/>
    <col min="7684" max="7684" width="4.7109375" style="3" customWidth="1"/>
    <col min="7685" max="7685" width="5.28515625" style="3" customWidth="1"/>
    <col min="7686" max="7686" width="26" style="3" customWidth="1"/>
    <col min="7687" max="7687" width="16.140625" style="3" customWidth="1"/>
    <col min="7688" max="7688" width="7" style="3" customWidth="1"/>
    <col min="7689" max="7689" width="20.7109375" style="3" customWidth="1"/>
    <col min="7690" max="7690" width="0" style="3" hidden="1" customWidth="1"/>
    <col min="7691" max="7691" width="10.140625" style="3" bestFit="1" customWidth="1"/>
    <col min="7692" max="7936" width="9.140625" style="3"/>
    <col min="7937" max="7937" width="11.85546875" style="3" customWidth="1"/>
    <col min="7938" max="7938" width="5.140625" style="3" customWidth="1"/>
    <col min="7939" max="7939" width="3.140625" style="3" customWidth="1"/>
    <col min="7940" max="7940" width="4.7109375" style="3" customWidth="1"/>
    <col min="7941" max="7941" width="5.28515625" style="3" customWidth="1"/>
    <col min="7942" max="7942" width="26" style="3" customWidth="1"/>
    <col min="7943" max="7943" width="16.140625" style="3" customWidth="1"/>
    <col min="7944" max="7944" width="7" style="3" customWidth="1"/>
    <col min="7945" max="7945" width="20.7109375" style="3" customWidth="1"/>
    <col min="7946" max="7946" width="0" style="3" hidden="1" customWidth="1"/>
    <col min="7947" max="7947" width="10.140625" style="3" bestFit="1" customWidth="1"/>
    <col min="7948" max="8192" width="9.140625" style="3"/>
    <col min="8193" max="8193" width="11.85546875" style="3" customWidth="1"/>
    <col min="8194" max="8194" width="5.140625" style="3" customWidth="1"/>
    <col min="8195" max="8195" width="3.140625" style="3" customWidth="1"/>
    <col min="8196" max="8196" width="4.7109375" style="3" customWidth="1"/>
    <col min="8197" max="8197" width="5.28515625" style="3" customWidth="1"/>
    <col min="8198" max="8198" width="26" style="3" customWidth="1"/>
    <col min="8199" max="8199" width="16.140625" style="3" customWidth="1"/>
    <col min="8200" max="8200" width="7" style="3" customWidth="1"/>
    <col min="8201" max="8201" width="20.7109375" style="3" customWidth="1"/>
    <col min="8202" max="8202" width="0" style="3" hidden="1" customWidth="1"/>
    <col min="8203" max="8203" width="10.140625" style="3" bestFit="1" customWidth="1"/>
    <col min="8204" max="8448" width="9.140625" style="3"/>
    <col min="8449" max="8449" width="11.85546875" style="3" customWidth="1"/>
    <col min="8450" max="8450" width="5.140625" style="3" customWidth="1"/>
    <col min="8451" max="8451" width="3.140625" style="3" customWidth="1"/>
    <col min="8452" max="8452" width="4.7109375" style="3" customWidth="1"/>
    <col min="8453" max="8453" width="5.28515625" style="3" customWidth="1"/>
    <col min="8454" max="8454" width="26" style="3" customWidth="1"/>
    <col min="8455" max="8455" width="16.140625" style="3" customWidth="1"/>
    <col min="8456" max="8456" width="7" style="3" customWidth="1"/>
    <col min="8457" max="8457" width="20.7109375" style="3" customWidth="1"/>
    <col min="8458" max="8458" width="0" style="3" hidden="1" customWidth="1"/>
    <col min="8459" max="8459" width="10.140625" style="3" bestFit="1" customWidth="1"/>
    <col min="8460" max="8704" width="9.140625" style="3"/>
    <col min="8705" max="8705" width="11.85546875" style="3" customWidth="1"/>
    <col min="8706" max="8706" width="5.140625" style="3" customWidth="1"/>
    <col min="8707" max="8707" width="3.140625" style="3" customWidth="1"/>
    <col min="8708" max="8708" width="4.7109375" style="3" customWidth="1"/>
    <col min="8709" max="8709" width="5.28515625" style="3" customWidth="1"/>
    <col min="8710" max="8710" width="26" style="3" customWidth="1"/>
    <col min="8711" max="8711" width="16.140625" style="3" customWidth="1"/>
    <col min="8712" max="8712" width="7" style="3" customWidth="1"/>
    <col min="8713" max="8713" width="20.7109375" style="3" customWidth="1"/>
    <col min="8714" max="8714" width="0" style="3" hidden="1" customWidth="1"/>
    <col min="8715" max="8715" width="10.140625" style="3" bestFit="1" customWidth="1"/>
    <col min="8716" max="8960" width="9.140625" style="3"/>
    <col min="8961" max="8961" width="11.85546875" style="3" customWidth="1"/>
    <col min="8962" max="8962" width="5.140625" style="3" customWidth="1"/>
    <col min="8963" max="8963" width="3.140625" style="3" customWidth="1"/>
    <col min="8964" max="8964" width="4.7109375" style="3" customWidth="1"/>
    <col min="8965" max="8965" width="5.28515625" style="3" customWidth="1"/>
    <col min="8966" max="8966" width="26" style="3" customWidth="1"/>
    <col min="8967" max="8967" width="16.140625" style="3" customWidth="1"/>
    <col min="8968" max="8968" width="7" style="3" customWidth="1"/>
    <col min="8969" max="8969" width="20.7109375" style="3" customWidth="1"/>
    <col min="8970" max="8970" width="0" style="3" hidden="1" customWidth="1"/>
    <col min="8971" max="8971" width="10.140625" style="3" bestFit="1" customWidth="1"/>
    <col min="8972" max="9216" width="9.140625" style="3"/>
    <col min="9217" max="9217" width="11.85546875" style="3" customWidth="1"/>
    <col min="9218" max="9218" width="5.140625" style="3" customWidth="1"/>
    <col min="9219" max="9219" width="3.140625" style="3" customWidth="1"/>
    <col min="9220" max="9220" width="4.7109375" style="3" customWidth="1"/>
    <col min="9221" max="9221" width="5.28515625" style="3" customWidth="1"/>
    <col min="9222" max="9222" width="26" style="3" customWidth="1"/>
    <col min="9223" max="9223" width="16.140625" style="3" customWidth="1"/>
    <col min="9224" max="9224" width="7" style="3" customWidth="1"/>
    <col min="9225" max="9225" width="20.7109375" style="3" customWidth="1"/>
    <col min="9226" max="9226" width="0" style="3" hidden="1" customWidth="1"/>
    <col min="9227" max="9227" width="10.140625" style="3" bestFit="1" customWidth="1"/>
    <col min="9228" max="9472" width="9.140625" style="3"/>
    <col min="9473" max="9473" width="11.85546875" style="3" customWidth="1"/>
    <col min="9474" max="9474" width="5.140625" style="3" customWidth="1"/>
    <col min="9475" max="9475" width="3.140625" style="3" customWidth="1"/>
    <col min="9476" max="9476" width="4.7109375" style="3" customWidth="1"/>
    <col min="9477" max="9477" width="5.28515625" style="3" customWidth="1"/>
    <col min="9478" max="9478" width="26" style="3" customWidth="1"/>
    <col min="9479" max="9479" width="16.140625" style="3" customWidth="1"/>
    <col min="9480" max="9480" width="7" style="3" customWidth="1"/>
    <col min="9481" max="9481" width="20.7109375" style="3" customWidth="1"/>
    <col min="9482" max="9482" width="0" style="3" hidden="1" customWidth="1"/>
    <col min="9483" max="9483" width="10.140625" style="3" bestFit="1" customWidth="1"/>
    <col min="9484" max="9728" width="9.140625" style="3"/>
    <col min="9729" max="9729" width="11.85546875" style="3" customWidth="1"/>
    <col min="9730" max="9730" width="5.140625" style="3" customWidth="1"/>
    <col min="9731" max="9731" width="3.140625" style="3" customWidth="1"/>
    <col min="9732" max="9732" width="4.7109375" style="3" customWidth="1"/>
    <col min="9733" max="9733" width="5.28515625" style="3" customWidth="1"/>
    <col min="9734" max="9734" width="26" style="3" customWidth="1"/>
    <col min="9735" max="9735" width="16.140625" style="3" customWidth="1"/>
    <col min="9736" max="9736" width="7" style="3" customWidth="1"/>
    <col min="9737" max="9737" width="20.7109375" style="3" customWidth="1"/>
    <col min="9738" max="9738" width="0" style="3" hidden="1" customWidth="1"/>
    <col min="9739" max="9739" width="10.140625" style="3" bestFit="1" customWidth="1"/>
    <col min="9740" max="9984" width="9.140625" style="3"/>
    <col min="9985" max="9985" width="11.85546875" style="3" customWidth="1"/>
    <col min="9986" max="9986" width="5.140625" style="3" customWidth="1"/>
    <col min="9987" max="9987" width="3.140625" style="3" customWidth="1"/>
    <col min="9988" max="9988" width="4.7109375" style="3" customWidth="1"/>
    <col min="9989" max="9989" width="5.28515625" style="3" customWidth="1"/>
    <col min="9990" max="9990" width="26" style="3" customWidth="1"/>
    <col min="9991" max="9991" width="16.140625" style="3" customWidth="1"/>
    <col min="9992" max="9992" width="7" style="3" customWidth="1"/>
    <col min="9993" max="9993" width="20.7109375" style="3" customWidth="1"/>
    <col min="9994" max="9994" width="0" style="3" hidden="1" customWidth="1"/>
    <col min="9995" max="9995" width="10.140625" style="3" bestFit="1" customWidth="1"/>
    <col min="9996" max="10240" width="9.140625" style="3"/>
    <col min="10241" max="10241" width="11.85546875" style="3" customWidth="1"/>
    <col min="10242" max="10242" width="5.140625" style="3" customWidth="1"/>
    <col min="10243" max="10243" width="3.140625" style="3" customWidth="1"/>
    <col min="10244" max="10244" width="4.7109375" style="3" customWidth="1"/>
    <col min="10245" max="10245" width="5.28515625" style="3" customWidth="1"/>
    <col min="10246" max="10246" width="26" style="3" customWidth="1"/>
    <col min="10247" max="10247" width="16.140625" style="3" customWidth="1"/>
    <col min="10248" max="10248" width="7" style="3" customWidth="1"/>
    <col min="10249" max="10249" width="20.7109375" style="3" customWidth="1"/>
    <col min="10250" max="10250" width="0" style="3" hidden="1" customWidth="1"/>
    <col min="10251" max="10251" width="10.140625" style="3" bestFit="1" customWidth="1"/>
    <col min="10252" max="10496" width="9.140625" style="3"/>
    <col min="10497" max="10497" width="11.85546875" style="3" customWidth="1"/>
    <col min="10498" max="10498" width="5.140625" style="3" customWidth="1"/>
    <col min="10499" max="10499" width="3.140625" style="3" customWidth="1"/>
    <col min="10500" max="10500" width="4.7109375" style="3" customWidth="1"/>
    <col min="10501" max="10501" width="5.28515625" style="3" customWidth="1"/>
    <col min="10502" max="10502" width="26" style="3" customWidth="1"/>
    <col min="10503" max="10503" width="16.140625" style="3" customWidth="1"/>
    <col min="10504" max="10504" width="7" style="3" customWidth="1"/>
    <col min="10505" max="10505" width="20.7109375" style="3" customWidth="1"/>
    <col min="10506" max="10506" width="0" style="3" hidden="1" customWidth="1"/>
    <col min="10507" max="10507" width="10.140625" style="3" bestFit="1" customWidth="1"/>
    <col min="10508" max="10752" width="9.140625" style="3"/>
    <col min="10753" max="10753" width="11.85546875" style="3" customWidth="1"/>
    <col min="10754" max="10754" width="5.140625" style="3" customWidth="1"/>
    <col min="10755" max="10755" width="3.140625" style="3" customWidth="1"/>
    <col min="10756" max="10756" width="4.7109375" style="3" customWidth="1"/>
    <col min="10757" max="10757" width="5.28515625" style="3" customWidth="1"/>
    <col min="10758" max="10758" width="26" style="3" customWidth="1"/>
    <col min="10759" max="10759" width="16.140625" style="3" customWidth="1"/>
    <col min="10760" max="10760" width="7" style="3" customWidth="1"/>
    <col min="10761" max="10761" width="20.7109375" style="3" customWidth="1"/>
    <col min="10762" max="10762" width="0" style="3" hidden="1" customWidth="1"/>
    <col min="10763" max="10763" width="10.140625" style="3" bestFit="1" customWidth="1"/>
    <col min="10764" max="11008" width="9.140625" style="3"/>
    <col min="11009" max="11009" width="11.85546875" style="3" customWidth="1"/>
    <col min="11010" max="11010" width="5.140625" style="3" customWidth="1"/>
    <col min="11011" max="11011" width="3.140625" style="3" customWidth="1"/>
    <col min="11012" max="11012" width="4.7109375" style="3" customWidth="1"/>
    <col min="11013" max="11013" width="5.28515625" style="3" customWidth="1"/>
    <col min="11014" max="11014" width="26" style="3" customWidth="1"/>
    <col min="11015" max="11015" width="16.140625" style="3" customWidth="1"/>
    <col min="11016" max="11016" width="7" style="3" customWidth="1"/>
    <col min="11017" max="11017" width="20.7109375" style="3" customWidth="1"/>
    <col min="11018" max="11018" width="0" style="3" hidden="1" customWidth="1"/>
    <col min="11019" max="11019" width="10.140625" style="3" bestFit="1" customWidth="1"/>
    <col min="11020" max="11264" width="9.140625" style="3"/>
    <col min="11265" max="11265" width="11.85546875" style="3" customWidth="1"/>
    <col min="11266" max="11266" width="5.140625" style="3" customWidth="1"/>
    <col min="11267" max="11267" width="3.140625" style="3" customWidth="1"/>
    <col min="11268" max="11268" width="4.7109375" style="3" customWidth="1"/>
    <col min="11269" max="11269" width="5.28515625" style="3" customWidth="1"/>
    <col min="11270" max="11270" width="26" style="3" customWidth="1"/>
    <col min="11271" max="11271" width="16.140625" style="3" customWidth="1"/>
    <col min="11272" max="11272" width="7" style="3" customWidth="1"/>
    <col min="11273" max="11273" width="20.7109375" style="3" customWidth="1"/>
    <col min="11274" max="11274" width="0" style="3" hidden="1" customWidth="1"/>
    <col min="11275" max="11275" width="10.140625" style="3" bestFit="1" customWidth="1"/>
    <col min="11276" max="11520" width="9.140625" style="3"/>
    <col min="11521" max="11521" width="11.85546875" style="3" customWidth="1"/>
    <col min="11522" max="11522" width="5.140625" style="3" customWidth="1"/>
    <col min="11523" max="11523" width="3.140625" style="3" customWidth="1"/>
    <col min="11524" max="11524" width="4.7109375" style="3" customWidth="1"/>
    <col min="11525" max="11525" width="5.28515625" style="3" customWidth="1"/>
    <col min="11526" max="11526" width="26" style="3" customWidth="1"/>
    <col min="11527" max="11527" width="16.140625" style="3" customWidth="1"/>
    <col min="11528" max="11528" width="7" style="3" customWidth="1"/>
    <col min="11529" max="11529" width="20.7109375" style="3" customWidth="1"/>
    <col min="11530" max="11530" width="0" style="3" hidden="1" customWidth="1"/>
    <col min="11531" max="11531" width="10.140625" style="3" bestFit="1" customWidth="1"/>
    <col min="11532" max="11776" width="9.140625" style="3"/>
    <col min="11777" max="11777" width="11.85546875" style="3" customWidth="1"/>
    <col min="11778" max="11778" width="5.140625" style="3" customWidth="1"/>
    <col min="11779" max="11779" width="3.140625" style="3" customWidth="1"/>
    <col min="11780" max="11780" width="4.7109375" style="3" customWidth="1"/>
    <col min="11781" max="11781" width="5.28515625" style="3" customWidth="1"/>
    <col min="11782" max="11782" width="26" style="3" customWidth="1"/>
    <col min="11783" max="11783" width="16.140625" style="3" customWidth="1"/>
    <col min="11784" max="11784" width="7" style="3" customWidth="1"/>
    <col min="11785" max="11785" width="20.7109375" style="3" customWidth="1"/>
    <col min="11786" max="11786" width="0" style="3" hidden="1" customWidth="1"/>
    <col min="11787" max="11787" width="10.140625" style="3" bestFit="1" customWidth="1"/>
    <col min="11788" max="12032" width="9.140625" style="3"/>
    <col min="12033" max="12033" width="11.85546875" style="3" customWidth="1"/>
    <col min="12034" max="12034" width="5.140625" style="3" customWidth="1"/>
    <col min="12035" max="12035" width="3.140625" style="3" customWidth="1"/>
    <col min="12036" max="12036" width="4.7109375" style="3" customWidth="1"/>
    <col min="12037" max="12037" width="5.28515625" style="3" customWidth="1"/>
    <col min="12038" max="12038" width="26" style="3" customWidth="1"/>
    <col min="12039" max="12039" width="16.140625" style="3" customWidth="1"/>
    <col min="12040" max="12040" width="7" style="3" customWidth="1"/>
    <col min="12041" max="12041" width="20.7109375" style="3" customWidth="1"/>
    <col min="12042" max="12042" width="0" style="3" hidden="1" customWidth="1"/>
    <col min="12043" max="12043" width="10.140625" style="3" bestFit="1" customWidth="1"/>
    <col min="12044" max="12288" width="9.140625" style="3"/>
    <col min="12289" max="12289" width="11.85546875" style="3" customWidth="1"/>
    <col min="12290" max="12290" width="5.140625" style="3" customWidth="1"/>
    <col min="12291" max="12291" width="3.140625" style="3" customWidth="1"/>
    <col min="12292" max="12292" width="4.7109375" style="3" customWidth="1"/>
    <col min="12293" max="12293" width="5.28515625" style="3" customWidth="1"/>
    <col min="12294" max="12294" width="26" style="3" customWidth="1"/>
    <col min="12295" max="12295" width="16.140625" style="3" customWidth="1"/>
    <col min="12296" max="12296" width="7" style="3" customWidth="1"/>
    <col min="12297" max="12297" width="20.7109375" style="3" customWidth="1"/>
    <col min="12298" max="12298" width="0" style="3" hidden="1" customWidth="1"/>
    <col min="12299" max="12299" width="10.140625" style="3" bestFit="1" customWidth="1"/>
    <col min="12300" max="12544" width="9.140625" style="3"/>
    <col min="12545" max="12545" width="11.85546875" style="3" customWidth="1"/>
    <col min="12546" max="12546" width="5.140625" style="3" customWidth="1"/>
    <col min="12547" max="12547" width="3.140625" style="3" customWidth="1"/>
    <col min="12548" max="12548" width="4.7109375" style="3" customWidth="1"/>
    <col min="12549" max="12549" width="5.28515625" style="3" customWidth="1"/>
    <col min="12550" max="12550" width="26" style="3" customWidth="1"/>
    <col min="12551" max="12551" width="16.140625" style="3" customWidth="1"/>
    <col min="12552" max="12552" width="7" style="3" customWidth="1"/>
    <col min="12553" max="12553" width="20.7109375" style="3" customWidth="1"/>
    <col min="12554" max="12554" width="0" style="3" hidden="1" customWidth="1"/>
    <col min="12555" max="12555" width="10.140625" style="3" bestFit="1" customWidth="1"/>
    <col min="12556" max="12800" width="9.140625" style="3"/>
    <col min="12801" max="12801" width="11.85546875" style="3" customWidth="1"/>
    <col min="12802" max="12802" width="5.140625" style="3" customWidth="1"/>
    <col min="12803" max="12803" width="3.140625" style="3" customWidth="1"/>
    <col min="12804" max="12804" width="4.7109375" style="3" customWidth="1"/>
    <col min="12805" max="12805" width="5.28515625" style="3" customWidth="1"/>
    <col min="12806" max="12806" width="26" style="3" customWidth="1"/>
    <col min="12807" max="12807" width="16.140625" style="3" customWidth="1"/>
    <col min="12808" max="12808" width="7" style="3" customWidth="1"/>
    <col min="12809" max="12809" width="20.7109375" style="3" customWidth="1"/>
    <col min="12810" max="12810" width="0" style="3" hidden="1" customWidth="1"/>
    <col min="12811" max="12811" width="10.140625" style="3" bestFit="1" customWidth="1"/>
    <col min="12812" max="13056" width="9.140625" style="3"/>
    <col min="13057" max="13057" width="11.85546875" style="3" customWidth="1"/>
    <col min="13058" max="13058" width="5.140625" style="3" customWidth="1"/>
    <col min="13059" max="13059" width="3.140625" style="3" customWidth="1"/>
    <col min="13060" max="13060" width="4.7109375" style="3" customWidth="1"/>
    <col min="13061" max="13061" width="5.28515625" style="3" customWidth="1"/>
    <col min="13062" max="13062" width="26" style="3" customWidth="1"/>
    <col min="13063" max="13063" width="16.140625" style="3" customWidth="1"/>
    <col min="13064" max="13064" width="7" style="3" customWidth="1"/>
    <col min="13065" max="13065" width="20.7109375" style="3" customWidth="1"/>
    <col min="13066" max="13066" width="0" style="3" hidden="1" customWidth="1"/>
    <col min="13067" max="13067" width="10.140625" style="3" bestFit="1" customWidth="1"/>
    <col min="13068" max="13312" width="9.140625" style="3"/>
    <col min="13313" max="13313" width="11.85546875" style="3" customWidth="1"/>
    <col min="13314" max="13314" width="5.140625" style="3" customWidth="1"/>
    <col min="13315" max="13315" width="3.140625" style="3" customWidth="1"/>
    <col min="13316" max="13316" width="4.7109375" style="3" customWidth="1"/>
    <col min="13317" max="13317" width="5.28515625" style="3" customWidth="1"/>
    <col min="13318" max="13318" width="26" style="3" customWidth="1"/>
    <col min="13319" max="13319" width="16.140625" style="3" customWidth="1"/>
    <col min="13320" max="13320" width="7" style="3" customWidth="1"/>
    <col min="13321" max="13321" width="20.7109375" style="3" customWidth="1"/>
    <col min="13322" max="13322" width="0" style="3" hidden="1" customWidth="1"/>
    <col min="13323" max="13323" width="10.140625" style="3" bestFit="1" customWidth="1"/>
    <col min="13324" max="13568" width="9.140625" style="3"/>
    <col min="13569" max="13569" width="11.85546875" style="3" customWidth="1"/>
    <col min="13570" max="13570" width="5.140625" style="3" customWidth="1"/>
    <col min="13571" max="13571" width="3.140625" style="3" customWidth="1"/>
    <col min="13572" max="13572" width="4.7109375" style="3" customWidth="1"/>
    <col min="13573" max="13573" width="5.28515625" style="3" customWidth="1"/>
    <col min="13574" max="13574" width="26" style="3" customWidth="1"/>
    <col min="13575" max="13575" width="16.140625" style="3" customWidth="1"/>
    <col min="13576" max="13576" width="7" style="3" customWidth="1"/>
    <col min="13577" max="13577" width="20.7109375" style="3" customWidth="1"/>
    <col min="13578" max="13578" width="0" style="3" hidden="1" customWidth="1"/>
    <col min="13579" max="13579" width="10.140625" style="3" bestFit="1" customWidth="1"/>
    <col min="13580" max="13824" width="9.140625" style="3"/>
    <col min="13825" max="13825" width="11.85546875" style="3" customWidth="1"/>
    <col min="13826" max="13826" width="5.140625" style="3" customWidth="1"/>
    <col min="13827" max="13827" width="3.140625" style="3" customWidth="1"/>
    <col min="13828" max="13828" width="4.7109375" style="3" customWidth="1"/>
    <col min="13829" max="13829" width="5.28515625" style="3" customWidth="1"/>
    <col min="13830" max="13830" width="26" style="3" customWidth="1"/>
    <col min="13831" max="13831" width="16.140625" style="3" customWidth="1"/>
    <col min="13832" max="13832" width="7" style="3" customWidth="1"/>
    <col min="13833" max="13833" width="20.7109375" style="3" customWidth="1"/>
    <col min="13834" max="13834" width="0" style="3" hidden="1" customWidth="1"/>
    <col min="13835" max="13835" width="10.140625" style="3" bestFit="1" customWidth="1"/>
    <col min="13836" max="14080" width="9.140625" style="3"/>
    <col min="14081" max="14081" width="11.85546875" style="3" customWidth="1"/>
    <col min="14082" max="14082" width="5.140625" style="3" customWidth="1"/>
    <col min="14083" max="14083" width="3.140625" style="3" customWidth="1"/>
    <col min="14084" max="14084" width="4.7109375" style="3" customWidth="1"/>
    <col min="14085" max="14085" width="5.28515625" style="3" customWidth="1"/>
    <col min="14086" max="14086" width="26" style="3" customWidth="1"/>
    <col min="14087" max="14087" width="16.140625" style="3" customWidth="1"/>
    <col min="14088" max="14088" width="7" style="3" customWidth="1"/>
    <col min="14089" max="14089" width="20.7109375" style="3" customWidth="1"/>
    <col min="14090" max="14090" width="0" style="3" hidden="1" customWidth="1"/>
    <col min="14091" max="14091" width="10.140625" style="3" bestFit="1" customWidth="1"/>
    <col min="14092" max="14336" width="9.140625" style="3"/>
    <col min="14337" max="14337" width="11.85546875" style="3" customWidth="1"/>
    <col min="14338" max="14338" width="5.140625" style="3" customWidth="1"/>
    <col min="14339" max="14339" width="3.140625" style="3" customWidth="1"/>
    <col min="14340" max="14340" width="4.7109375" style="3" customWidth="1"/>
    <col min="14341" max="14341" width="5.28515625" style="3" customWidth="1"/>
    <col min="14342" max="14342" width="26" style="3" customWidth="1"/>
    <col min="14343" max="14343" width="16.140625" style="3" customWidth="1"/>
    <col min="14344" max="14344" width="7" style="3" customWidth="1"/>
    <col min="14345" max="14345" width="20.7109375" style="3" customWidth="1"/>
    <col min="14346" max="14346" width="0" style="3" hidden="1" customWidth="1"/>
    <col min="14347" max="14347" width="10.140625" style="3" bestFit="1" customWidth="1"/>
    <col min="14348" max="14592" width="9.140625" style="3"/>
    <col min="14593" max="14593" width="11.85546875" style="3" customWidth="1"/>
    <col min="14594" max="14594" width="5.140625" style="3" customWidth="1"/>
    <col min="14595" max="14595" width="3.140625" style="3" customWidth="1"/>
    <col min="14596" max="14596" width="4.7109375" style="3" customWidth="1"/>
    <col min="14597" max="14597" width="5.28515625" style="3" customWidth="1"/>
    <col min="14598" max="14598" width="26" style="3" customWidth="1"/>
    <col min="14599" max="14599" width="16.140625" style="3" customWidth="1"/>
    <col min="14600" max="14600" width="7" style="3" customWidth="1"/>
    <col min="14601" max="14601" width="20.7109375" style="3" customWidth="1"/>
    <col min="14602" max="14602" width="0" style="3" hidden="1" customWidth="1"/>
    <col min="14603" max="14603" width="10.140625" style="3" bestFit="1" customWidth="1"/>
    <col min="14604" max="14848" width="9.140625" style="3"/>
    <col min="14849" max="14849" width="11.85546875" style="3" customWidth="1"/>
    <col min="14850" max="14850" width="5.140625" style="3" customWidth="1"/>
    <col min="14851" max="14851" width="3.140625" style="3" customWidth="1"/>
    <col min="14852" max="14852" width="4.7109375" style="3" customWidth="1"/>
    <col min="14853" max="14853" width="5.28515625" style="3" customWidth="1"/>
    <col min="14854" max="14854" width="26" style="3" customWidth="1"/>
    <col min="14855" max="14855" width="16.140625" style="3" customWidth="1"/>
    <col min="14856" max="14856" width="7" style="3" customWidth="1"/>
    <col min="14857" max="14857" width="20.7109375" style="3" customWidth="1"/>
    <col min="14858" max="14858" width="0" style="3" hidden="1" customWidth="1"/>
    <col min="14859" max="14859" width="10.140625" style="3" bestFit="1" customWidth="1"/>
    <col min="14860" max="15104" width="9.140625" style="3"/>
    <col min="15105" max="15105" width="11.85546875" style="3" customWidth="1"/>
    <col min="15106" max="15106" width="5.140625" style="3" customWidth="1"/>
    <col min="15107" max="15107" width="3.140625" style="3" customWidth="1"/>
    <col min="15108" max="15108" width="4.7109375" style="3" customWidth="1"/>
    <col min="15109" max="15109" width="5.28515625" style="3" customWidth="1"/>
    <col min="15110" max="15110" width="26" style="3" customWidth="1"/>
    <col min="15111" max="15111" width="16.140625" style="3" customWidth="1"/>
    <col min="15112" max="15112" width="7" style="3" customWidth="1"/>
    <col min="15113" max="15113" width="20.7109375" style="3" customWidth="1"/>
    <col min="15114" max="15114" width="0" style="3" hidden="1" customWidth="1"/>
    <col min="15115" max="15115" width="10.140625" style="3" bestFit="1" customWidth="1"/>
    <col min="15116" max="15360" width="9.140625" style="3"/>
    <col min="15361" max="15361" width="11.85546875" style="3" customWidth="1"/>
    <col min="15362" max="15362" width="5.140625" style="3" customWidth="1"/>
    <col min="15363" max="15363" width="3.140625" style="3" customWidth="1"/>
    <col min="15364" max="15364" width="4.7109375" style="3" customWidth="1"/>
    <col min="15365" max="15365" width="5.28515625" style="3" customWidth="1"/>
    <col min="15366" max="15366" width="26" style="3" customWidth="1"/>
    <col min="15367" max="15367" width="16.140625" style="3" customWidth="1"/>
    <col min="15368" max="15368" width="7" style="3" customWidth="1"/>
    <col min="15369" max="15369" width="20.7109375" style="3" customWidth="1"/>
    <col min="15370" max="15370" width="0" style="3" hidden="1" customWidth="1"/>
    <col min="15371" max="15371" width="10.140625" style="3" bestFit="1" customWidth="1"/>
    <col min="15372" max="15616" width="9.140625" style="3"/>
    <col min="15617" max="15617" width="11.85546875" style="3" customWidth="1"/>
    <col min="15618" max="15618" width="5.140625" style="3" customWidth="1"/>
    <col min="15619" max="15619" width="3.140625" style="3" customWidth="1"/>
    <col min="15620" max="15620" width="4.7109375" style="3" customWidth="1"/>
    <col min="15621" max="15621" width="5.28515625" style="3" customWidth="1"/>
    <col min="15622" max="15622" width="26" style="3" customWidth="1"/>
    <col min="15623" max="15623" width="16.140625" style="3" customWidth="1"/>
    <col min="15624" max="15624" width="7" style="3" customWidth="1"/>
    <col min="15625" max="15625" width="20.7109375" style="3" customWidth="1"/>
    <col min="15626" max="15626" width="0" style="3" hidden="1" customWidth="1"/>
    <col min="15627" max="15627" width="10.140625" style="3" bestFit="1" customWidth="1"/>
    <col min="15628" max="15872" width="9.140625" style="3"/>
    <col min="15873" max="15873" width="11.85546875" style="3" customWidth="1"/>
    <col min="15874" max="15874" width="5.140625" style="3" customWidth="1"/>
    <col min="15875" max="15875" width="3.140625" style="3" customWidth="1"/>
    <col min="15876" max="15876" width="4.7109375" style="3" customWidth="1"/>
    <col min="15877" max="15877" width="5.28515625" style="3" customWidth="1"/>
    <col min="15878" max="15878" width="26" style="3" customWidth="1"/>
    <col min="15879" max="15879" width="16.140625" style="3" customWidth="1"/>
    <col min="15880" max="15880" width="7" style="3" customWidth="1"/>
    <col min="15881" max="15881" width="20.7109375" style="3" customWidth="1"/>
    <col min="15882" max="15882" width="0" style="3" hidden="1" customWidth="1"/>
    <col min="15883" max="15883" width="10.140625" style="3" bestFit="1" customWidth="1"/>
    <col min="15884" max="16128" width="9.140625" style="3"/>
    <col min="16129" max="16129" width="11.85546875" style="3" customWidth="1"/>
    <col min="16130" max="16130" width="5.140625" style="3" customWidth="1"/>
    <col min="16131" max="16131" width="3.140625" style="3" customWidth="1"/>
    <col min="16132" max="16132" width="4.7109375" style="3" customWidth="1"/>
    <col min="16133" max="16133" width="5.28515625" style="3" customWidth="1"/>
    <col min="16134" max="16134" width="26" style="3" customWidth="1"/>
    <col min="16135" max="16135" width="16.140625" style="3" customWidth="1"/>
    <col min="16136" max="16136" width="7" style="3" customWidth="1"/>
    <col min="16137" max="16137" width="20.7109375" style="3" customWidth="1"/>
    <col min="16138" max="16138" width="0" style="3" hidden="1" customWidth="1"/>
    <col min="16139" max="16139" width="10.140625" style="3" bestFit="1" customWidth="1"/>
    <col min="16140" max="16384" width="9.140625" style="3"/>
  </cols>
  <sheetData>
    <row r="1" spans="2:11" ht="13.5" thickBot="1" x14ac:dyDescent="0.25">
      <c r="B1" s="139" t="str">
        <f>'Lista Giocatori'!D2&amp;" di "&amp;'Lista Giocatori'!D3</f>
        <v xml:space="preserve"> di </v>
      </c>
      <c r="C1" s="140"/>
      <c r="D1" s="140"/>
      <c r="E1" s="140"/>
      <c r="F1" s="140"/>
      <c r="G1" s="140"/>
      <c r="H1" s="141"/>
    </row>
    <row r="2" spans="2:11" ht="13.5" thickBot="1" x14ac:dyDescent="0.25">
      <c r="B2" s="4"/>
      <c r="C2" s="5" t="s">
        <v>24</v>
      </c>
      <c r="D2" s="6" t="s">
        <v>31</v>
      </c>
      <c r="E2" s="6" t="s">
        <v>26</v>
      </c>
      <c r="F2" s="7" t="s">
        <v>27</v>
      </c>
      <c r="G2" s="8" t="s">
        <v>28</v>
      </c>
      <c r="H2" s="9" t="s">
        <v>29</v>
      </c>
      <c r="I2" s="10"/>
      <c r="J2" s="11" t="s">
        <v>32</v>
      </c>
    </row>
    <row r="3" spans="2:11" x14ac:dyDescent="0.2">
      <c r="B3" s="142" t="s">
        <v>33</v>
      </c>
      <c r="C3" s="12">
        <v>1</v>
      </c>
      <c r="D3" s="45" t="str">
        <f t="shared" ref="D3" si="0">IF(ISNA(VLOOKUP(C3,INTERVAL,2,FALSE)),"",VLOOKUP(C3,INTERVAL,2,FALSE))</f>
        <v/>
      </c>
      <c r="E3" s="13" t="str">
        <f t="shared" ref="E3:E25" si="1">IF(ISNA(VLOOKUP(C3,INTERVAL,3,FALSE)),"",VLOOKUP(C3,INTERVAL,3,FALSE))</f>
        <v/>
      </c>
      <c r="F3" s="13" t="str">
        <f t="shared" ref="F3:F25" si="2">IF(ISNA(VLOOKUP(C3,INTERVAL,4,FALSE)),"",VLOOKUP(C3,INTERVAL,4,FALSE))</f>
        <v/>
      </c>
      <c r="G3" s="13" t="str">
        <f t="shared" ref="G3:G25" si="3">IF(ISNA(VLOOKUP(C3,INTERVAL,5,FALSE)),"",VLOOKUP(C3,INTERVAL,5,FALSE))</f>
        <v/>
      </c>
      <c r="H3" s="46" t="str">
        <f t="shared" ref="H3:H25" si="4">IF(ISNA(VLOOKUP(C3,INTERVAL,6,FALSE)),"",VLOOKUP(C3,INTERVAL,6,FALSE))</f>
        <v/>
      </c>
      <c r="I3" s="10"/>
      <c r="J3" s="10">
        <f t="shared" ref="J3:J25" si="5">IF(G3&lt;&gt;"",COUNTIF(G$3:G$25,G3),0)</f>
        <v>0</v>
      </c>
      <c r="K3" s="10"/>
    </row>
    <row r="4" spans="2:11" x14ac:dyDescent="0.2">
      <c r="B4" s="143"/>
      <c r="C4" s="14">
        <v>2</v>
      </c>
      <c r="D4" s="47" t="str">
        <f t="shared" ref="D4:D25" si="6">IF(ISNA(VLOOKUP(C4,INTERVAL,2,FALSE)),"",VLOOKUP(C4,INTERVAL,2,FALSE))</f>
        <v/>
      </c>
      <c r="E4" s="48" t="str">
        <f t="shared" si="1"/>
        <v/>
      </c>
      <c r="F4" s="48" t="str">
        <f t="shared" si="2"/>
        <v/>
      </c>
      <c r="G4" s="48" t="str">
        <f t="shared" si="3"/>
        <v/>
      </c>
      <c r="H4" s="49" t="str">
        <f t="shared" si="4"/>
        <v/>
      </c>
      <c r="I4" s="10"/>
      <c r="J4" s="10">
        <f t="shared" si="5"/>
        <v>0</v>
      </c>
      <c r="K4" s="10"/>
    </row>
    <row r="5" spans="2:11" x14ac:dyDescent="0.2">
      <c r="B5" s="143"/>
      <c r="C5" s="14">
        <v>3</v>
      </c>
      <c r="D5" s="47" t="str">
        <f t="shared" si="6"/>
        <v/>
      </c>
      <c r="E5" s="48" t="str">
        <f t="shared" si="1"/>
        <v/>
      </c>
      <c r="F5" s="48" t="str">
        <f t="shared" si="2"/>
        <v/>
      </c>
      <c r="G5" s="48" t="str">
        <f t="shared" si="3"/>
        <v/>
      </c>
      <c r="H5" s="49" t="str">
        <f t="shared" si="4"/>
        <v/>
      </c>
      <c r="I5" s="10"/>
      <c r="J5" s="10">
        <f t="shared" si="5"/>
        <v>0</v>
      </c>
      <c r="K5" s="10"/>
    </row>
    <row r="6" spans="2:11" x14ac:dyDescent="0.2">
      <c r="B6" s="143"/>
      <c r="C6" s="14">
        <v>4</v>
      </c>
      <c r="D6" s="47" t="str">
        <f t="shared" si="6"/>
        <v/>
      </c>
      <c r="E6" s="48" t="str">
        <f t="shared" si="1"/>
        <v/>
      </c>
      <c r="F6" s="48" t="str">
        <f t="shared" si="2"/>
        <v/>
      </c>
      <c r="G6" s="48" t="str">
        <f t="shared" si="3"/>
        <v/>
      </c>
      <c r="H6" s="49" t="str">
        <f t="shared" si="4"/>
        <v/>
      </c>
      <c r="I6" s="10"/>
      <c r="J6" s="10">
        <f t="shared" si="5"/>
        <v>0</v>
      </c>
      <c r="K6" s="10"/>
    </row>
    <row r="7" spans="2:11" x14ac:dyDescent="0.2">
      <c r="B7" s="143"/>
      <c r="C7" s="14">
        <v>5</v>
      </c>
      <c r="D7" s="47" t="str">
        <f t="shared" si="6"/>
        <v/>
      </c>
      <c r="E7" s="48" t="str">
        <f t="shared" si="1"/>
        <v/>
      </c>
      <c r="F7" s="48" t="str">
        <f t="shared" si="2"/>
        <v/>
      </c>
      <c r="G7" s="48" t="str">
        <f t="shared" si="3"/>
        <v/>
      </c>
      <c r="H7" s="49" t="str">
        <f t="shared" si="4"/>
        <v/>
      </c>
      <c r="I7" s="10"/>
      <c r="J7" s="10">
        <f t="shared" si="5"/>
        <v>0</v>
      </c>
      <c r="K7" s="10"/>
    </row>
    <row r="8" spans="2:11" x14ac:dyDescent="0.2">
      <c r="B8" s="143"/>
      <c r="C8" s="14">
        <v>6</v>
      </c>
      <c r="D8" s="47" t="str">
        <f t="shared" si="6"/>
        <v/>
      </c>
      <c r="E8" s="48" t="str">
        <f t="shared" si="1"/>
        <v/>
      </c>
      <c r="F8" s="48" t="str">
        <f t="shared" si="2"/>
        <v/>
      </c>
      <c r="G8" s="48" t="str">
        <f t="shared" si="3"/>
        <v/>
      </c>
      <c r="H8" s="49" t="str">
        <f t="shared" si="4"/>
        <v/>
      </c>
      <c r="I8" s="10"/>
      <c r="J8" s="10">
        <f t="shared" si="5"/>
        <v>0</v>
      </c>
      <c r="K8" s="10"/>
    </row>
    <row r="9" spans="2:11" x14ac:dyDescent="0.2">
      <c r="B9" s="143"/>
      <c r="C9" s="14">
        <v>7</v>
      </c>
      <c r="D9" s="47" t="str">
        <f t="shared" si="6"/>
        <v/>
      </c>
      <c r="E9" s="48" t="str">
        <f t="shared" si="1"/>
        <v/>
      </c>
      <c r="F9" s="48" t="str">
        <f t="shared" si="2"/>
        <v/>
      </c>
      <c r="G9" s="48" t="str">
        <f t="shared" si="3"/>
        <v/>
      </c>
      <c r="H9" s="49" t="str">
        <f t="shared" si="4"/>
        <v/>
      </c>
      <c r="I9" s="10"/>
      <c r="J9" s="10">
        <f t="shared" si="5"/>
        <v>0</v>
      </c>
      <c r="K9" s="10"/>
    </row>
    <row r="10" spans="2:11" x14ac:dyDescent="0.2">
      <c r="B10" s="143"/>
      <c r="C10" s="14">
        <v>8</v>
      </c>
      <c r="D10" s="47" t="str">
        <f t="shared" si="6"/>
        <v/>
      </c>
      <c r="E10" s="48" t="str">
        <f t="shared" si="1"/>
        <v/>
      </c>
      <c r="F10" s="48" t="str">
        <f t="shared" si="2"/>
        <v/>
      </c>
      <c r="G10" s="48" t="str">
        <f t="shared" si="3"/>
        <v/>
      </c>
      <c r="H10" s="49" t="str">
        <f t="shared" si="4"/>
        <v/>
      </c>
      <c r="I10" s="10"/>
      <c r="J10" s="10">
        <f t="shared" si="5"/>
        <v>0</v>
      </c>
      <c r="K10" s="10"/>
    </row>
    <row r="11" spans="2:11" x14ac:dyDescent="0.2">
      <c r="B11" s="143"/>
      <c r="C11" s="14">
        <v>9</v>
      </c>
      <c r="D11" s="47" t="str">
        <f t="shared" si="6"/>
        <v/>
      </c>
      <c r="E11" s="48" t="str">
        <f t="shared" si="1"/>
        <v/>
      </c>
      <c r="F11" s="48" t="str">
        <f t="shared" si="2"/>
        <v/>
      </c>
      <c r="G11" s="48" t="str">
        <f t="shared" si="3"/>
        <v/>
      </c>
      <c r="H11" s="49" t="str">
        <f t="shared" si="4"/>
        <v/>
      </c>
      <c r="I11" s="10"/>
      <c r="J11" s="10">
        <f t="shared" si="5"/>
        <v>0</v>
      </c>
      <c r="K11" s="10"/>
    </row>
    <row r="12" spans="2:11" x14ac:dyDescent="0.2">
      <c r="B12" s="143"/>
      <c r="C12" s="14">
        <v>10</v>
      </c>
      <c r="D12" s="47" t="str">
        <f t="shared" si="6"/>
        <v/>
      </c>
      <c r="E12" s="48" t="str">
        <f t="shared" si="1"/>
        <v/>
      </c>
      <c r="F12" s="48" t="str">
        <f t="shared" si="2"/>
        <v/>
      </c>
      <c r="G12" s="48" t="str">
        <f t="shared" si="3"/>
        <v/>
      </c>
      <c r="H12" s="49" t="str">
        <f t="shared" si="4"/>
        <v/>
      </c>
      <c r="I12" s="10"/>
      <c r="J12" s="10">
        <f t="shared" si="5"/>
        <v>0</v>
      </c>
      <c r="K12" s="10"/>
    </row>
    <row r="13" spans="2:11" ht="13.5" thickBot="1" x14ac:dyDescent="0.25">
      <c r="B13" s="144"/>
      <c r="C13" s="15">
        <v>11</v>
      </c>
      <c r="D13" s="50" t="str">
        <f t="shared" si="6"/>
        <v/>
      </c>
      <c r="E13" s="51" t="str">
        <f t="shared" si="1"/>
        <v/>
      </c>
      <c r="F13" s="51" t="str">
        <f t="shared" si="2"/>
        <v/>
      </c>
      <c r="G13" s="51" t="str">
        <f t="shared" si="3"/>
        <v/>
      </c>
      <c r="H13" s="52" t="str">
        <f t="shared" si="4"/>
        <v/>
      </c>
      <c r="I13" s="10"/>
      <c r="J13" s="10">
        <f t="shared" si="5"/>
        <v>0</v>
      </c>
      <c r="K13" s="10"/>
    </row>
    <row r="14" spans="2:11" x14ac:dyDescent="0.2">
      <c r="B14" s="142" t="s">
        <v>34</v>
      </c>
      <c r="C14" s="12">
        <v>12</v>
      </c>
      <c r="D14" s="45" t="str">
        <f t="shared" si="6"/>
        <v/>
      </c>
      <c r="E14" s="13" t="str">
        <f t="shared" si="1"/>
        <v/>
      </c>
      <c r="F14" s="13" t="str">
        <f t="shared" si="2"/>
        <v/>
      </c>
      <c r="G14" s="13" t="str">
        <f t="shared" si="3"/>
        <v/>
      </c>
      <c r="H14" s="46" t="str">
        <f t="shared" si="4"/>
        <v/>
      </c>
      <c r="I14" s="10"/>
      <c r="J14" s="10">
        <f t="shared" si="5"/>
        <v>0</v>
      </c>
      <c r="K14" s="10"/>
    </row>
    <row r="15" spans="2:11" x14ac:dyDescent="0.2">
      <c r="B15" s="143"/>
      <c r="C15" s="14">
        <v>13</v>
      </c>
      <c r="D15" s="47" t="str">
        <f t="shared" si="6"/>
        <v/>
      </c>
      <c r="E15" s="48" t="str">
        <f t="shared" si="1"/>
        <v/>
      </c>
      <c r="F15" s="48" t="str">
        <f t="shared" si="2"/>
        <v/>
      </c>
      <c r="G15" s="48" t="str">
        <f t="shared" si="3"/>
        <v/>
      </c>
      <c r="H15" s="49" t="str">
        <f t="shared" si="4"/>
        <v/>
      </c>
      <c r="I15" s="10"/>
      <c r="J15" s="10">
        <f t="shared" si="5"/>
        <v>0</v>
      </c>
      <c r="K15" s="10"/>
    </row>
    <row r="16" spans="2:11" x14ac:dyDescent="0.2">
      <c r="B16" s="143"/>
      <c r="C16" s="14">
        <v>14</v>
      </c>
      <c r="D16" s="47" t="str">
        <f t="shared" si="6"/>
        <v/>
      </c>
      <c r="E16" s="48" t="str">
        <f t="shared" si="1"/>
        <v/>
      </c>
      <c r="F16" s="48" t="str">
        <f t="shared" si="2"/>
        <v/>
      </c>
      <c r="G16" s="48" t="str">
        <f t="shared" si="3"/>
        <v/>
      </c>
      <c r="H16" s="49" t="str">
        <f t="shared" si="4"/>
        <v/>
      </c>
      <c r="I16" s="10"/>
      <c r="J16" s="10">
        <f t="shared" si="5"/>
        <v>0</v>
      </c>
      <c r="K16" s="10"/>
    </row>
    <row r="17" spans="2:11" x14ac:dyDescent="0.2">
      <c r="B17" s="143"/>
      <c r="C17" s="14">
        <v>15</v>
      </c>
      <c r="D17" s="47" t="str">
        <f t="shared" si="6"/>
        <v/>
      </c>
      <c r="E17" s="48" t="str">
        <f t="shared" si="1"/>
        <v/>
      </c>
      <c r="F17" s="48" t="str">
        <f t="shared" si="2"/>
        <v/>
      </c>
      <c r="G17" s="48" t="str">
        <f t="shared" si="3"/>
        <v/>
      </c>
      <c r="H17" s="49" t="str">
        <f t="shared" si="4"/>
        <v/>
      </c>
      <c r="I17" s="16"/>
      <c r="J17" s="10">
        <f t="shared" si="5"/>
        <v>0</v>
      </c>
      <c r="K17" s="10"/>
    </row>
    <row r="18" spans="2:11" x14ac:dyDescent="0.2">
      <c r="B18" s="143"/>
      <c r="C18" s="14">
        <v>16</v>
      </c>
      <c r="D18" s="47" t="str">
        <f t="shared" si="6"/>
        <v/>
      </c>
      <c r="E18" s="48" t="str">
        <f t="shared" si="1"/>
        <v/>
      </c>
      <c r="F18" s="48" t="str">
        <f t="shared" si="2"/>
        <v/>
      </c>
      <c r="G18" s="48" t="str">
        <f t="shared" si="3"/>
        <v/>
      </c>
      <c r="H18" s="49" t="str">
        <f t="shared" si="4"/>
        <v/>
      </c>
      <c r="I18" s="10"/>
      <c r="J18" s="10">
        <f t="shared" si="5"/>
        <v>0</v>
      </c>
      <c r="K18" s="10"/>
    </row>
    <row r="19" spans="2:11" x14ac:dyDescent="0.2">
      <c r="B19" s="143"/>
      <c r="C19" s="14">
        <v>17</v>
      </c>
      <c r="D19" s="47" t="str">
        <f t="shared" si="6"/>
        <v/>
      </c>
      <c r="E19" s="48" t="str">
        <f t="shared" si="1"/>
        <v/>
      </c>
      <c r="F19" s="48" t="str">
        <f t="shared" si="2"/>
        <v/>
      </c>
      <c r="G19" s="48" t="str">
        <f t="shared" si="3"/>
        <v/>
      </c>
      <c r="H19" s="49" t="str">
        <f t="shared" si="4"/>
        <v/>
      </c>
      <c r="I19" s="10"/>
      <c r="J19" s="10">
        <f t="shared" si="5"/>
        <v>0</v>
      </c>
      <c r="K19" s="10"/>
    </row>
    <row r="20" spans="2:11" x14ac:dyDescent="0.2">
      <c r="B20" s="143"/>
      <c r="C20" s="14">
        <v>18</v>
      </c>
      <c r="D20" s="47" t="str">
        <f t="shared" si="6"/>
        <v/>
      </c>
      <c r="E20" s="48" t="str">
        <f t="shared" si="1"/>
        <v/>
      </c>
      <c r="F20" s="48" t="str">
        <f t="shared" si="2"/>
        <v/>
      </c>
      <c r="G20" s="48" t="str">
        <f t="shared" si="3"/>
        <v/>
      </c>
      <c r="H20" s="49" t="str">
        <f t="shared" si="4"/>
        <v/>
      </c>
      <c r="I20" s="10"/>
      <c r="J20" s="10">
        <f t="shared" si="5"/>
        <v>0</v>
      </c>
      <c r="K20" s="10"/>
    </row>
    <row r="21" spans="2:11" x14ac:dyDescent="0.2">
      <c r="B21" s="143"/>
      <c r="C21" s="14">
        <v>19</v>
      </c>
      <c r="D21" s="47" t="str">
        <f t="shared" si="6"/>
        <v/>
      </c>
      <c r="E21" s="48" t="str">
        <f t="shared" si="1"/>
        <v/>
      </c>
      <c r="F21" s="48" t="str">
        <f t="shared" si="2"/>
        <v/>
      </c>
      <c r="G21" s="48" t="str">
        <f t="shared" si="3"/>
        <v/>
      </c>
      <c r="H21" s="49" t="str">
        <f t="shared" si="4"/>
        <v/>
      </c>
      <c r="I21" s="10"/>
      <c r="J21" s="10">
        <f t="shared" si="5"/>
        <v>0</v>
      </c>
      <c r="K21" s="10"/>
    </row>
    <row r="22" spans="2:11" x14ac:dyDescent="0.2">
      <c r="B22" s="143"/>
      <c r="C22" s="14">
        <v>20</v>
      </c>
      <c r="D22" s="47" t="str">
        <f t="shared" si="6"/>
        <v/>
      </c>
      <c r="E22" s="48" t="str">
        <f t="shared" si="1"/>
        <v/>
      </c>
      <c r="F22" s="48" t="str">
        <f t="shared" si="2"/>
        <v/>
      </c>
      <c r="G22" s="48" t="str">
        <f t="shared" si="3"/>
        <v/>
      </c>
      <c r="H22" s="49" t="str">
        <f t="shared" si="4"/>
        <v/>
      </c>
      <c r="I22" s="10"/>
      <c r="J22" s="10">
        <f t="shared" si="5"/>
        <v>0</v>
      </c>
      <c r="K22" s="10"/>
    </row>
    <row r="23" spans="2:11" x14ac:dyDescent="0.2">
      <c r="B23" s="143"/>
      <c r="C23" s="14">
        <v>21</v>
      </c>
      <c r="D23" s="47" t="str">
        <f t="shared" si="6"/>
        <v/>
      </c>
      <c r="E23" s="48" t="str">
        <f t="shared" si="1"/>
        <v/>
      </c>
      <c r="F23" s="48" t="str">
        <f t="shared" si="2"/>
        <v/>
      </c>
      <c r="G23" s="48" t="str">
        <f t="shared" si="3"/>
        <v/>
      </c>
      <c r="H23" s="49" t="str">
        <f t="shared" si="4"/>
        <v/>
      </c>
      <c r="I23" s="10"/>
      <c r="J23" s="10">
        <f t="shared" si="5"/>
        <v>0</v>
      </c>
      <c r="K23" s="10"/>
    </row>
    <row r="24" spans="2:11" x14ac:dyDescent="0.2">
      <c r="B24" s="143"/>
      <c r="C24" s="14">
        <v>22</v>
      </c>
      <c r="D24" s="47" t="str">
        <f t="shared" si="6"/>
        <v/>
      </c>
      <c r="E24" s="48" t="str">
        <f t="shared" si="1"/>
        <v/>
      </c>
      <c r="F24" s="48" t="str">
        <f t="shared" si="2"/>
        <v/>
      </c>
      <c r="G24" s="48" t="str">
        <f t="shared" si="3"/>
        <v/>
      </c>
      <c r="H24" s="49" t="str">
        <f t="shared" si="4"/>
        <v/>
      </c>
      <c r="I24" s="10"/>
      <c r="J24" s="10">
        <f t="shared" si="5"/>
        <v>0</v>
      </c>
      <c r="K24" s="10"/>
    </row>
    <row r="25" spans="2:11" ht="13.5" thickBot="1" x14ac:dyDescent="0.25">
      <c r="B25" s="144"/>
      <c r="C25" s="15">
        <v>23</v>
      </c>
      <c r="D25" s="50" t="str">
        <f t="shared" si="6"/>
        <v/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2" t="str">
        <f t="shared" si="4"/>
        <v/>
      </c>
      <c r="I25" s="16"/>
      <c r="J25" s="10">
        <f t="shared" si="5"/>
        <v>0</v>
      </c>
      <c r="K25" s="10"/>
    </row>
    <row r="26" spans="2:11" ht="13.5" thickBot="1" x14ac:dyDescent="0.25">
      <c r="B26" s="10"/>
      <c r="C26" s="10"/>
      <c r="D26" s="10"/>
      <c r="E26" s="10"/>
      <c r="F26" s="17"/>
      <c r="G26" s="18"/>
      <c r="I26" s="16"/>
    </row>
    <row r="27" spans="2:11" x14ac:dyDescent="0.2">
      <c r="B27" s="145" t="s">
        <v>35</v>
      </c>
      <c r="C27" s="146"/>
      <c r="D27" s="146"/>
      <c r="E27" s="146"/>
      <c r="F27" s="146"/>
      <c r="G27" s="146"/>
      <c r="H27" s="146"/>
      <c r="I27" s="147"/>
    </row>
    <row r="28" spans="2:11" x14ac:dyDescent="0.2">
      <c r="B28" s="19" t="s">
        <v>36</v>
      </c>
      <c r="C28" s="148" t="s">
        <v>37</v>
      </c>
      <c r="D28" s="148"/>
      <c r="E28" s="148"/>
      <c r="F28" s="148"/>
      <c r="G28" s="20" t="s">
        <v>38</v>
      </c>
      <c r="H28" s="148" t="s">
        <v>39</v>
      </c>
      <c r="I28" s="149"/>
    </row>
    <row r="29" spans="2:11" x14ac:dyDescent="0.2">
      <c r="B29" s="21" t="str">
        <f>IF(G29&lt;=I29,"Ok","NO")</f>
        <v>Ok</v>
      </c>
      <c r="C29" s="122" t="s">
        <v>40</v>
      </c>
      <c r="D29" s="123"/>
      <c r="E29" s="123"/>
      <c r="F29" s="124"/>
      <c r="G29" s="22">
        <f>SUM(H3:H25)</f>
        <v>0</v>
      </c>
      <c r="H29" s="23" t="s">
        <v>41</v>
      </c>
      <c r="I29" s="43">
        <v>250</v>
      </c>
    </row>
    <row r="30" spans="2:11" x14ac:dyDescent="0.2">
      <c r="B30" s="21" t="str">
        <f>IF(G30&lt;=I30,"Ok","NO")</f>
        <v>Ok</v>
      </c>
      <c r="C30" s="125" t="s">
        <v>42</v>
      </c>
      <c r="D30" s="126"/>
      <c r="E30" s="126"/>
      <c r="F30" s="127"/>
      <c r="G30" s="24">
        <f>MAX($J$3:$J$25)</f>
        <v>0</v>
      </c>
      <c r="H30" s="25" t="s">
        <v>41</v>
      </c>
      <c r="I30" s="44">
        <v>3</v>
      </c>
    </row>
    <row r="31" spans="2:11" x14ac:dyDescent="0.2">
      <c r="B31" s="21" t="str">
        <f>IF(AND(COUNT('Lista Giocatori'!B8:B1008=23),MIN('Lista Giocatori'!B8:B1008)=1,MAX('Lista Giocatori'!B8:B1008)=23),"Ok","NO")</f>
        <v>NO</v>
      </c>
      <c r="C31" s="128" t="s">
        <v>43</v>
      </c>
      <c r="D31" s="129"/>
      <c r="E31" s="129"/>
      <c r="F31" s="130"/>
      <c r="G31" s="26" t="str">
        <f>IF(B31="Ok","Ok","incompleto")</f>
        <v>incompleto</v>
      </c>
      <c r="H31" s="27"/>
      <c r="I31" s="38" t="s">
        <v>44</v>
      </c>
    </row>
    <row r="32" spans="2:11" x14ac:dyDescent="0.2">
      <c r="B32" s="21" t="str">
        <f>IF(OR(G32="3-4-3",G32="3-5-2",G32="4-5-1",G32="4-4-2",G32="4-3-3",G32="5-4-1",G32="5-3-2"),"Ok","NO")</f>
        <v>NO</v>
      </c>
      <c r="C32" s="131" t="s">
        <v>45</v>
      </c>
      <c r="D32" s="132"/>
      <c r="E32" s="132"/>
      <c r="F32" s="133"/>
      <c r="G32" s="28" t="str">
        <f>COUNTIF(D3:D13,"D")&amp;"-"&amp;COUNTIF(D3:D13,"C")&amp;"-"&amp;COUNTIF(D3:D13,"A")</f>
        <v>0-0-0</v>
      </c>
      <c r="H32" s="134" t="s">
        <v>46</v>
      </c>
      <c r="I32" s="135"/>
    </row>
    <row r="33" spans="2:9" x14ac:dyDescent="0.2">
      <c r="B33" s="21" t="str">
        <f>IF(G33=I33,"Ok","NO")</f>
        <v>NO</v>
      </c>
      <c r="C33" s="136" t="s">
        <v>47</v>
      </c>
      <c r="D33" s="137"/>
      <c r="E33" s="137"/>
      <c r="F33" s="138"/>
      <c r="G33" s="29">
        <f>COUNTIF(D$3:D$25,"P")</f>
        <v>0</v>
      </c>
      <c r="H33" s="30" t="s">
        <v>48</v>
      </c>
      <c r="I33" s="39">
        <v>3</v>
      </c>
    </row>
    <row r="34" spans="2:9" x14ac:dyDescent="0.2">
      <c r="B34" s="21" t="str">
        <f>IF(G34=I34,"Ok","NO")</f>
        <v>NO</v>
      </c>
      <c r="C34" s="113" t="s">
        <v>49</v>
      </c>
      <c r="D34" s="114"/>
      <c r="E34" s="114"/>
      <c r="F34" s="115"/>
      <c r="G34" s="31">
        <f>COUNTIF(D$3:D$25,"D")</f>
        <v>0</v>
      </c>
      <c r="H34" s="32" t="s">
        <v>48</v>
      </c>
      <c r="I34" s="40">
        <v>7</v>
      </c>
    </row>
    <row r="35" spans="2:9" x14ac:dyDescent="0.2">
      <c r="B35" s="21" t="str">
        <f>IF(G35=I35,"Ok","NO")</f>
        <v>NO</v>
      </c>
      <c r="C35" s="116" t="s">
        <v>50</v>
      </c>
      <c r="D35" s="117"/>
      <c r="E35" s="117"/>
      <c r="F35" s="118"/>
      <c r="G35" s="33">
        <f>COUNTIF(D$3:D$25,"C")</f>
        <v>0</v>
      </c>
      <c r="H35" s="34" t="s">
        <v>48</v>
      </c>
      <c r="I35" s="41">
        <v>7</v>
      </c>
    </row>
    <row r="36" spans="2:9" ht="13.5" thickBot="1" x14ac:dyDescent="0.25">
      <c r="B36" s="35" t="str">
        <f>IF(G36=I36,"Ok","NO")</f>
        <v>NO</v>
      </c>
      <c r="C36" s="119" t="s">
        <v>51</v>
      </c>
      <c r="D36" s="120"/>
      <c r="E36" s="120"/>
      <c r="F36" s="121"/>
      <c r="G36" s="36">
        <f>COUNTIF(D$3:D$25,"A")</f>
        <v>0</v>
      </c>
      <c r="H36" s="37" t="s">
        <v>48</v>
      </c>
      <c r="I36" s="42">
        <v>6</v>
      </c>
    </row>
  </sheetData>
  <sheetProtection password="CBEB" sheet="1" objects="1" scenarios="1"/>
  <mergeCells count="15">
    <mergeCell ref="H32:I32"/>
    <mergeCell ref="C33:F33"/>
    <mergeCell ref="B1:H1"/>
    <mergeCell ref="B3:B13"/>
    <mergeCell ref="B14:B25"/>
    <mergeCell ref="B27:I27"/>
    <mergeCell ref="C28:F28"/>
    <mergeCell ref="H28:I28"/>
    <mergeCell ref="C34:F34"/>
    <mergeCell ref="C35:F35"/>
    <mergeCell ref="C36:F36"/>
    <mergeCell ref="C29:F29"/>
    <mergeCell ref="C30:F30"/>
    <mergeCell ref="C31:F31"/>
    <mergeCell ref="C32:F32"/>
  </mergeCells>
  <conditionalFormatting sqref="C3:H25">
    <cfRule type="expression" dxfId="4" priority="1" stopIfTrue="1">
      <formula>($D3)="D"</formula>
    </cfRule>
    <cfRule type="expression" dxfId="3" priority="2" stopIfTrue="1">
      <formula>($D3)="C"</formula>
    </cfRule>
    <cfRule type="expression" dxfId="2" priority="3" stopIfTrue="1">
      <formula>($D3)="A"</formula>
    </cfRule>
  </conditionalFormatting>
  <conditionalFormatting sqref="B29:B36">
    <cfRule type="cellIs" dxfId="1" priority="4" stopIfTrue="1" operator="equal">
      <formula>"Ok"</formula>
    </cfRule>
    <cfRule type="cellIs" dxfId="0" priority="5" stopIfTrue="1" operator="equal">
      <formula>"NO"</formula>
    </cfRule>
  </conditionalFormatting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Lista Giocatori</vt:lpstr>
      <vt:lpstr>Rosa e Controlli</vt:lpstr>
      <vt:lpstr>INTERVAL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Rebuffo</dc:creator>
  <cp:lastModifiedBy>Enrico Rebuffo</cp:lastModifiedBy>
  <dcterms:created xsi:type="dcterms:W3CDTF">2014-06-02T21:48:12Z</dcterms:created>
  <dcterms:modified xsi:type="dcterms:W3CDTF">2018-06-07T21:07:10Z</dcterms:modified>
</cp:coreProperties>
</file>